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nagricultura.gov.co\agronet\2_Proyecto\Agronet_2020\1_Administrativo\1_Contratistas\Diana Velandia\Contrato 2021\Informes\Abril\"/>
    </mc:Choice>
  </mc:AlternateContent>
  <xr:revisionPtr revIDLastSave="0" documentId="8_{33224CC1-A4C8-4319-9038-764317616C47}" xr6:coauthVersionLast="45" xr6:coauthVersionMax="45" xr10:uidLastSave="{00000000-0000-0000-0000-000000000000}"/>
  <bookViews>
    <workbookView xWindow="-120" yWindow="-120" windowWidth="20700" windowHeight="11160" xr2:uid="{2F64A910-A028-4F17-9AD8-5D30CA313388}"/>
  </bookViews>
  <sheets>
    <sheet name="Producción Pecuaria 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L23" i="1"/>
  <c r="K23" i="1"/>
  <c r="M23" i="1" s="1"/>
  <c r="J23" i="1"/>
  <c r="I23" i="1"/>
  <c r="H23" i="1"/>
  <c r="G23" i="1"/>
  <c r="F23" i="1"/>
  <c r="E23" i="1"/>
  <c r="D23" i="1"/>
  <c r="C23" i="1"/>
  <c r="B23" i="1"/>
  <c r="M22" i="1"/>
  <c r="L21" i="1"/>
  <c r="K21" i="1"/>
  <c r="J21" i="1"/>
  <c r="I21" i="1"/>
  <c r="H21" i="1"/>
  <c r="G21" i="1"/>
  <c r="F21" i="1"/>
  <c r="E21" i="1"/>
  <c r="D21" i="1"/>
  <c r="C21" i="1"/>
  <c r="B21" i="1"/>
  <c r="M20" i="1"/>
  <c r="L19" i="1"/>
  <c r="K19" i="1"/>
  <c r="J19" i="1"/>
  <c r="I19" i="1"/>
  <c r="H19" i="1"/>
  <c r="G19" i="1"/>
  <c r="F19" i="1"/>
  <c r="E19" i="1"/>
  <c r="D19" i="1"/>
  <c r="C19" i="1"/>
  <c r="B19" i="1"/>
  <c r="M18" i="1"/>
  <c r="L17" i="1"/>
  <c r="K17" i="1"/>
  <c r="J17" i="1"/>
  <c r="I17" i="1"/>
  <c r="H17" i="1"/>
  <c r="G17" i="1"/>
  <c r="F17" i="1"/>
  <c r="E17" i="1"/>
  <c r="D17" i="1"/>
  <c r="C17" i="1"/>
  <c r="B17" i="1"/>
  <c r="L16" i="1"/>
  <c r="L14" i="1" s="1"/>
  <c r="M15" i="1"/>
  <c r="K14" i="1"/>
  <c r="J14" i="1"/>
  <c r="I14" i="1"/>
  <c r="H14" i="1"/>
  <c r="G14" i="1"/>
  <c r="F14" i="1"/>
  <c r="E14" i="1"/>
  <c r="D14" i="1"/>
  <c r="C14" i="1"/>
  <c r="B14" i="1"/>
  <c r="M13" i="1"/>
  <c r="L12" i="1"/>
  <c r="K12" i="1"/>
  <c r="J12" i="1"/>
  <c r="I12" i="1"/>
  <c r="H12" i="1"/>
  <c r="G12" i="1"/>
  <c r="F12" i="1"/>
  <c r="E12" i="1"/>
  <c r="D12" i="1"/>
  <c r="C12" i="1"/>
  <c r="B12" i="1"/>
  <c r="M11" i="1"/>
  <c r="M10" i="1"/>
  <c r="L9" i="1"/>
  <c r="K9" i="1"/>
  <c r="J9" i="1"/>
  <c r="I9" i="1"/>
  <c r="H9" i="1"/>
  <c r="G9" i="1"/>
  <c r="F9" i="1"/>
  <c r="E9" i="1"/>
  <c r="D9" i="1"/>
  <c r="C9" i="1"/>
  <c r="B9" i="1"/>
  <c r="L8" i="1"/>
  <c r="M8" i="1" s="1"/>
  <c r="L7" i="1"/>
  <c r="L6" i="1" s="1"/>
  <c r="L25" i="1" s="1"/>
  <c r="K6" i="1"/>
  <c r="J6" i="1"/>
  <c r="I6" i="1"/>
  <c r="H6" i="1"/>
  <c r="G6" i="1"/>
  <c r="F6" i="1"/>
  <c r="E6" i="1"/>
  <c r="E25" i="1" s="1"/>
  <c r="D6" i="1"/>
  <c r="C6" i="1"/>
  <c r="B6" i="1"/>
  <c r="M17" i="1" l="1"/>
  <c r="M21" i="1"/>
  <c r="F25" i="1"/>
  <c r="M14" i="1"/>
  <c r="G25" i="1"/>
  <c r="M19" i="1"/>
  <c r="H25" i="1"/>
  <c r="I25" i="1"/>
  <c r="B25" i="1"/>
  <c r="C25" i="1"/>
  <c r="K25" i="1"/>
  <c r="M12" i="1"/>
  <c r="M16" i="1"/>
  <c r="M7" i="1"/>
  <c r="J25" i="1"/>
  <c r="D25" i="1"/>
  <c r="M9" i="1"/>
  <c r="M25" i="1"/>
  <c r="M6" i="1"/>
</calcChain>
</file>

<file path=xl/sharedStrings.xml><?xml version="1.0" encoding="utf-8"?>
<sst xmlns="http://schemas.openxmlformats.org/spreadsheetml/2006/main" count="30" uniqueCount="26">
  <si>
    <t>Producto</t>
  </si>
  <si>
    <t>Variación (%) 2019/2020</t>
  </si>
  <si>
    <t>Acuicultura</t>
  </si>
  <si>
    <t>Camarón (Acuanal)</t>
  </si>
  <si>
    <t>Piscicultura (MADR)</t>
  </si>
  <si>
    <t xml:space="preserve">Avicultura </t>
  </si>
  <si>
    <t>Pollo (FENAVI)</t>
  </si>
  <si>
    <t>Huevo (FENAVI)</t>
  </si>
  <si>
    <t xml:space="preserve">Porcicultura </t>
  </si>
  <si>
    <t>Carne (ESAG)</t>
  </si>
  <si>
    <t>Bovino</t>
  </si>
  <si>
    <t>Leche* (registro)</t>
  </si>
  <si>
    <t>Bufalino</t>
  </si>
  <si>
    <t>Caprino</t>
  </si>
  <si>
    <t>Ovino</t>
  </si>
  <si>
    <t xml:space="preserve">Apicultura </t>
  </si>
  <si>
    <t>Miel de abejas (CPAA)</t>
  </si>
  <si>
    <t>Total Producción Pecuaria</t>
  </si>
  <si>
    <r>
      <t xml:space="preserve">* </t>
    </r>
    <r>
      <rPr>
        <sz val="8"/>
        <rFont val="Arial"/>
        <family val="2"/>
      </rPr>
      <t>Expresada en leche en polvo</t>
    </r>
  </si>
  <si>
    <r>
      <t xml:space="preserve">MADR: </t>
    </r>
    <r>
      <rPr>
        <sz val="8"/>
        <rFont val="Arial"/>
        <family val="2"/>
      </rPr>
      <t>Ministerio de Agricultura y Desarrollo Rural</t>
    </r>
  </si>
  <si>
    <r>
      <t xml:space="preserve">ENA: </t>
    </r>
    <r>
      <rPr>
        <sz val="7"/>
        <rFont val="Arial"/>
        <family val="2"/>
      </rPr>
      <t>Encuesta Nacional Agropecuaria. Desarrollada hasta 2005 por el MADR-DANE(proyecto SISAC), (2006-2010) MADR-CCI y apartir de 2011 DANE. Con base en la metodología de muestreo de áreas.</t>
    </r>
  </si>
  <si>
    <t>DCP: Dirección de Cadenas Pecuarias, Pesqueras y Acuícolas. MADR.</t>
  </si>
  <si>
    <r>
      <t xml:space="preserve">ESAG: </t>
    </r>
    <r>
      <rPr>
        <sz val="7"/>
        <rFont val="Arial"/>
        <family val="2"/>
      </rPr>
      <t>Encuesta de Sacrificio de Ganado - DANE</t>
    </r>
  </si>
  <si>
    <r>
      <t xml:space="preserve">FENAVI: </t>
    </r>
    <r>
      <rPr>
        <sz val="7"/>
        <rFont val="Arial"/>
        <family val="2"/>
      </rPr>
      <t>Federación Nacional De Avicultores De Colombia</t>
    </r>
  </si>
  <si>
    <r>
      <t xml:space="preserve">Porkcolombia: </t>
    </r>
    <r>
      <rPr>
        <sz val="7"/>
        <rFont val="Arial"/>
        <family val="2"/>
      </rPr>
      <t>Asociación Colombiana de Porcicultores</t>
    </r>
  </si>
  <si>
    <t>Fecha de actualización (dd/mm/aaaa): 29-04-2020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</si>
</sst>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€_-;\-* #,##0.00\ _€_-;_-* &quot;-&quot;??\ _€_-;_-@_-"/>
    <numFmt numFmtId="165" formatCode="_(* #,##0_);_(* \(#,##0\);_(* &quot;-&quot;??_);_(@_)"/>
    <numFmt numFmtId="166" formatCode="#,##0.0"/>
    <numFmt numFmtId="167" formatCode="_-* #,##0_-;\-* #,##0_-;_-* &quot;-&quot;_-;_-@_-"/>
    <numFmt numFmtId="168" formatCode="_ * #,##0.00_ ;_ * \-#,##0.00_ ;_ * &quot;-&quot;??_ ;_ @_ "/>
    <numFmt numFmtId="169" formatCode="0.0"/>
    <numFmt numFmtId="170" formatCode="_ * #,##0.0_ ;_ * \-#,##0.0_ ;_ * &quot;-&quot;??_ ;_ @_ 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0070C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1" fontId="3" fillId="0" borderId="0" xfId="2" applyNumberFormat="1" applyFont="1" applyFill="1" applyBorder="1" applyAlignment="1">
      <alignment vertical="center" wrapText="1"/>
    </xf>
    <xf numFmtId="1" fontId="4" fillId="0" borderId="0" xfId="1" applyNumberFormat="1" applyFont="1"/>
    <xf numFmtId="0" fontId="4" fillId="0" borderId="0" xfId="1" applyFont="1"/>
    <xf numFmtId="165" fontId="3" fillId="0" borderId="0" xfId="2" applyNumberFormat="1" applyFont="1" applyFill="1" applyBorder="1" applyAlignment="1"/>
    <xf numFmtId="0" fontId="1" fillId="0" borderId="0" xfId="1" applyAlignment="1">
      <alignment horizontal="left" indent="1"/>
    </xf>
    <xf numFmtId="3" fontId="1" fillId="0" borderId="0" xfId="3" applyNumberFormat="1"/>
    <xf numFmtId="3" fontId="1" fillId="0" borderId="0" xfId="1" applyNumberFormat="1"/>
    <xf numFmtId="0" fontId="5" fillId="0" borderId="0" xfId="1" applyFont="1"/>
    <xf numFmtId="166" fontId="1" fillId="0" borderId="0" xfId="1" applyNumberFormat="1"/>
    <xf numFmtId="167" fontId="6" fillId="0" borderId="0" xfId="4" applyFont="1" applyFill="1" applyBorder="1" applyAlignment="1">
      <alignment horizontal="right" vertical="center" wrapText="1"/>
    </xf>
    <xf numFmtId="0" fontId="7" fillId="0" borderId="0" xfId="1" applyFont="1"/>
    <xf numFmtId="3" fontId="5" fillId="0" borderId="0" xfId="1" applyNumberFormat="1" applyFont="1"/>
    <xf numFmtId="49" fontId="8" fillId="0" borderId="0" xfId="5" applyNumberFormat="1" applyFont="1" applyFill="1" applyBorder="1" applyAlignment="1">
      <alignment horizontal="left"/>
    </xf>
    <xf numFmtId="0" fontId="8" fillId="0" borderId="0" xfId="5" applyNumberFormat="1" applyFont="1" applyFill="1" applyBorder="1" applyAlignment="1">
      <alignment horizontal="left"/>
    </xf>
    <xf numFmtId="49" fontId="8" fillId="0" borderId="0" xfId="1" applyNumberFormat="1" applyFont="1" applyAlignment="1">
      <alignment horizontal="left"/>
    </xf>
    <xf numFmtId="169" fontId="1" fillId="0" borderId="0" xfId="1" applyNumberFormat="1"/>
    <xf numFmtId="170" fontId="1" fillId="0" borderId="0" xfId="5" applyNumberFormat="1" applyFont="1" applyFill="1" applyBorder="1"/>
    <xf numFmtId="3" fontId="1" fillId="2" borderId="0" xfId="1" applyNumberFormat="1" applyFill="1"/>
    <xf numFmtId="0" fontId="1" fillId="2" borderId="0" xfId="1" applyFill="1"/>
    <xf numFmtId="49" fontId="10" fillId="3" borderId="1" xfId="5" applyNumberFormat="1" applyFont="1" applyFill="1" applyBorder="1" applyAlignment="1" applyProtection="1">
      <alignment horizontal="center" vertical="center" wrapText="1"/>
    </xf>
    <xf numFmtId="49" fontId="10" fillId="3" borderId="4" xfId="5" applyNumberFormat="1" applyFont="1" applyFill="1" applyBorder="1" applyAlignment="1" applyProtection="1">
      <alignment horizontal="center" vertical="center" wrapText="1"/>
    </xf>
    <xf numFmtId="0" fontId="10" fillId="3" borderId="2" xfId="1" applyFont="1" applyFill="1" applyBorder="1" applyAlignment="1">
      <alignment horizontal="left" vertical="center"/>
    </xf>
    <xf numFmtId="3" fontId="10" fillId="3" borderId="0" xfId="3" applyNumberFormat="1" applyFont="1" applyFill="1" applyBorder="1"/>
    <xf numFmtId="166" fontId="10" fillId="3" borderId="3" xfId="3" applyNumberFormat="1" applyFont="1" applyFill="1" applyBorder="1"/>
    <xf numFmtId="0" fontId="11" fillId="0" borderId="2" xfId="1" applyFont="1" applyBorder="1" applyAlignment="1">
      <alignment horizontal="left" indent="1"/>
    </xf>
    <xf numFmtId="3" fontId="11" fillId="0" borderId="0" xfId="3" applyNumberFormat="1" applyFont="1" applyBorder="1"/>
    <xf numFmtId="166" fontId="11" fillId="0" borderId="3" xfId="3" applyNumberFormat="1" applyFont="1" applyBorder="1"/>
    <xf numFmtId="0" fontId="10" fillId="3" borderId="2" xfId="1" applyFont="1" applyFill="1" applyBorder="1" applyAlignment="1">
      <alignment horizontal="left"/>
    </xf>
    <xf numFmtId="3" fontId="12" fillId="0" borderId="0" xfId="3" applyNumberFormat="1" applyFont="1" applyBorder="1"/>
    <xf numFmtId="3" fontId="13" fillId="0" borderId="0" xfId="0" applyNumberFormat="1" applyFont="1" applyBorder="1"/>
    <xf numFmtId="0" fontId="10" fillId="3" borderId="2" xfId="1" applyFont="1" applyFill="1" applyBorder="1"/>
    <xf numFmtId="0" fontId="11" fillId="2" borderId="2" xfId="1" applyFont="1" applyFill="1" applyBorder="1" applyAlignment="1">
      <alignment horizontal="left" indent="1"/>
    </xf>
    <xf numFmtId="3" fontId="11" fillId="2" borderId="0" xfId="3" applyNumberFormat="1" applyFont="1" applyFill="1" applyBorder="1"/>
    <xf numFmtId="166" fontId="11" fillId="2" borderId="3" xfId="3" applyNumberFormat="1" applyFont="1" applyFill="1" applyBorder="1"/>
    <xf numFmtId="0" fontId="10" fillId="3" borderId="4" xfId="1" applyFont="1" applyFill="1" applyBorder="1"/>
    <xf numFmtId="3" fontId="10" fillId="3" borderId="5" xfId="3" applyNumberFormat="1" applyFont="1" applyFill="1" applyBorder="1"/>
    <xf numFmtId="166" fontId="10" fillId="3" borderId="6" xfId="3" applyNumberFormat="1" applyFont="1" applyFill="1" applyBorder="1"/>
    <xf numFmtId="49" fontId="10" fillId="3" borderId="7" xfId="5" applyNumberFormat="1" applyFont="1" applyFill="1" applyBorder="1" applyAlignment="1" applyProtection="1">
      <alignment horizontal="center" vertical="center" wrapText="1"/>
    </xf>
    <xf numFmtId="49" fontId="10" fillId="3" borderId="8" xfId="5" applyNumberFormat="1" applyFont="1" applyFill="1" applyBorder="1" applyAlignment="1" applyProtection="1">
      <alignment horizontal="center" vertical="center" wrapText="1"/>
    </xf>
  </cellXfs>
  <cellStyles count="6">
    <cellStyle name="Millares [0] 2" xfId="4" xr:uid="{85A906D3-364B-465D-A64D-3723D17A12D2}"/>
    <cellStyle name="Millares 3" xfId="5" xr:uid="{8018BA3C-561F-4B9F-81FF-4FF3B8BB5C3C}"/>
    <cellStyle name="Millares_Marzo 13" xfId="2" xr:uid="{D4547B32-DC30-4CEC-A5B4-C909B4BFCDDA}"/>
    <cellStyle name="Normal" xfId="0" builtinId="0"/>
    <cellStyle name="Normal 2 10" xfId="1" xr:uid="{4416FAEE-EA94-4B7B-B643-96B29D5AFB43}"/>
    <cellStyle name="Normal 2 3" xfId="3" xr:uid="{6C09D258-561F-4D4A-AD47-C2FF71509A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7</xdr:col>
      <xdr:colOff>0</xdr:colOff>
      <xdr:row>2</xdr:row>
      <xdr:rowOff>0</xdr:rowOff>
    </xdr:to>
    <xdr:sp macro="" textlink="">
      <xdr:nvSpPr>
        <xdr:cNvPr id="2" name="Line 3">
          <a:extLst>
            <a:ext uri="{FF2B5EF4-FFF2-40B4-BE49-F238E27FC236}">
              <a16:creationId xmlns:a16="http://schemas.microsoft.com/office/drawing/2014/main" id="{1E35C565-9CDB-4FE7-B2AB-8805CCF1EDB4}"/>
            </a:ext>
          </a:extLst>
        </xdr:cNvPr>
        <xdr:cNvSpPr>
          <a:spLocks noChangeShapeType="1"/>
        </xdr:cNvSpPr>
      </xdr:nvSpPr>
      <xdr:spPr bwMode="auto">
        <a:xfrm>
          <a:off x="18478500" y="476250"/>
          <a:ext cx="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2</xdr:row>
      <xdr:rowOff>0</xdr:rowOff>
    </xdr:from>
    <xdr:to>
      <xdr:col>6</xdr:col>
      <xdr:colOff>0</xdr:colOff>
      <xdr:row>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E9D2A80C-4FEB-45D8-9548-8A56FCBBE92D}"/>
            </a:ext>
          </a:extLst>
        </xdr:cNvPr>
        <xdr:cNvSpPr>
          <a:spLocks noChangeShapeType="1"/>
        </xdr:cNvSpPr>
      </xdr:nvSpPr>
      <xdr:spPr bwMode="auto">
        <a:xfrm>
          <a:off x="17830800" y="476250"/>
          <a:ext cx="0" cy="0"/>
        </a:xfrm>
        <a:prstGeom prst="line">
          <a:avLst/>
        </a:prstGeom>
        <a:noFill/>
        <a:ln w="9525">
          <a:solidFill>
            <a:srgbClr val="FFFFFF"/>
          </a:solidFill>
          <a:round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605819</xdr:colOff>
      <xdr:row>2</xdr:row>
      <xdr:rowOff>219434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0AA063-7C21-489E-B311-740EBF80B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34694" cy="695684"/>
        </a:xfrm>
        <a:prstGeom prst="rect">
          <a:avLst/>
        </a:prstGeom>
      </xdr:spPr>
    </xdr:pic>
    <xdr:clientData/>
  </xdr:twoCellAnchor>
  <xdr:twoCellAnchor>
    <xdr:from>
      <xdr:col>4</xdr:col>
      <xdr:colOff>572621</xdr:colOff>
      <xdr:row>0</xdr:row>
      <xdr:rowOff>152399</xdr:rowOff>
    </xdr:from>
    <xdr:to>
      <xdr:col>10</xdr:col>
      <xdr:colOff>400051</xdr:colOff>
      <xdr:row>2</xdr:row>
      <xdr:rowOff>82362</xdr:rowOff>
    </xdr:to>
    <xdr:sp macro="" textlink="">
      <xdr:nvSpPr>
        <xdr:cNvPr id="5" name="Título 1">
          <a:extLst>
            <a:ext uri="{FF2B5EF4-FFF2-40B4-BE49-F238E27FC236}">
              <a16:creationId xmlns:a16="http://schemas.microsoft.com/office/drawing/2014/main" id="{B9B60D0F-AC86-4FB1-BDA5-ED0582F3D872}"/>
            </a:ext>
          </a:extLst>
        </xdr:cNvPr>
        <xdr:cNvSpPr>
          <a:spLocks noGrp="1"/>
        </xdr:cNvSpPr>
      </xdr:nvSpPr>
      <xdr:spPr>
        <a:xfrm>
          <a:off x="4354046" y="152399"/>
          <a:ext cx="3932705" cy="406213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algn="ctr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sz="2800" b="0" kern="1200">
              <a:solidFill>
                <a:schemeClr val="accent1">
                  <a:lumMod val="50000"/>
                </a:schemeClr>
              </a:solidFill>
              <a:latin typeface="Arial Black" panose="020B0A04020102020204" pitchFamily="34" charset="0"/>
              <a:ea typeface="+mj-ea"/>
              <a:cs typeface="+mj-cs"/>
            </a:defRPr>
          </a:lvl1pPr>
        </a:lstStyle>
        <a:p>
          <a:pPr algn="l"/>
          <a:r>
            <a:rPr lang="es-ES" sz="2200" b="1" kern="1200">
              <a:solidFill>
                <a:srgbClr val="395F9B"/>
              </a:solidFill>
              <a:latin typeface="Arial Black" panose="020B0A04020102020204" pitchFamily="34" charset="0"/>
              <a:ea typeface="+mn-ea"/>
              <a:cs typeface="+mn-cs"/>
            </a:rPr>
            <a:t>Producción pecuaria (t)</a:t>
          </a:r>
          <a:r>
            <a:rPr lang="es-ES" sz="2200" b="1" kern="1200" baseline="0">
              <a:solidFill>
                <a:srgbClr val="395F9B"/>
              </a:solidFill>
              <a:latin typeface="Arial Black" panose="020B0A04020102020204" pitchFamily="34" charset="0"/>
              <a:ea typeface="+mn-ea"/>
              <a:cs typeface="+mn-cs"/>
            </a:rPr>
            <a:t> </a:t>
          </a:r>
          <a:endParaRPr lang="es-CO" sz="2200" b="1" kern="1200">
            <a:solidFill>
              <a:srgbClr val="395F9B"/>
            </a:solidFill>
            <a:latin typeface="Arial Black" panose="020B0A04020102020204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25799-E746-4646-B63B-44783F79F3E2}">
  <dimension ref="A1:O38"/>
  <sheetViews>
    <sheetView tabSelected="1" workbookViewId="0">
      <selection activeCell="O14" sqref="O14"/>
    </sheetView>
  </sheetViews>
  <sheetFormatPr baseColWidth="10" defaultRowHeight="12.75" x14ac:dyDescent="0.2"/>
  <cols>
    <col min="1" max="1" width="26.28515625" style="1" customWidth="1"/>
    <col min="2" max="9" width="10.140625" style="1" bestFit="1" customWidth="1"/>
    <col min="10" max="10" width="10.85546875" style="1" customWidth="1"/>
    <col min="11" max="11" width="10.140625" style="1" bestFit="1" customWidth="1"/>
    <col min="12" max="12" width="10.85546875" style="1" customWidth="1"/>
    <col min="13" max="13" width="12" style="1" bestFit="1" customWidth="1"/>
    <col min="14" max="16384" width="11.42578125" style="1"/>
  </cols>
  <sheetData>
    <row r="1" spans="1:15" ht="19.5" customHeight="1" x14ac:dyDescent="0.2"/>
    <row r="2" spans="1:15" s="4" customFormat="1" ht="18" customHeight="1" x14ac:dyDescent="0.25">
      <c r="A2" s="2"/>
      <c r="B2" s="3"/>
      <c r="C2" s="3"/>
      <c r="D2" s="3"/>
      <c r="E2" s="3"/>
      <c r="F2" s="3"/>
    </row>
    <row r="3" spans="1:15" s="5" customFormat="1" ht="18.75" thickBot="1" x14ac:dyDescent="0.3">
      <c r="B3" s="6"/>
      <c r="C3" s="6"/>
      <c r="D3" s="6"/>
      <c r="E3" s="6"/>
      <c r="F3" s="6"/>
      <c r="G3" s="6"/>
      <c r="H3" s="6"/>
      <c r="I3" s="6"/>
    </row>
    <row r="4" spans="1:15" s="5" customFormat="1" ht="18" customHeight="1" x14ac:dyDescent="0.25">
      <c r="A4" s="22" t="s">
        <v>0</v>
      </c>
      <c r="B4" s="22">
        <v>2010</v>
      </c>
      <c r="C4" s="22">
        <v>2011</v>
      </c>
      <c r="D4" s="22">
        <v>2012</v>
      </c>
      <c r="E4" s="22">
        <v>2013</v>
      </c>
      <c r="F4" s="22">
        <v>2014</v>
      </c>
      <c r="G4" s="22">
        <v>2015</v>
      </c>
      <c r="H4" s="22">
        <v>2016</v>
      </c>
      <c r="I4" s="22">
        <v>2017</v>
      </c>
      <c r="J4" s="22">
        <v>2018</v>
      </c>
      <c r="K4" s="22">
        <v>2019</v>
      </c>
      <c r="L4" s="22">
        <v>2020</v>
      </c>
      <c r="M4" s="40" t="s">
        <v>1</v>
      </c>
    </row>
    <row r="5" spans="1:15" s="5" customFormat="1" ht="45" customHeight="1" thickBot="1" x14ac:dyDescent="0.3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41"/>
    </row>
    <row r="6" spans="1:15" ht="15" customHeight="1" x14ac:dyDescent="0.25">
      <c r="A6" s="24" t="s">
        <v>2</v>
      </c>
      <c r="B6" s="25">
        <f t="shared" ref="B6:L6" si="0">SUM(B7:B8)</f>
        <v>80255</v>
      </c>
      <c r="C6" s="25">
        <f t="shared" si="0"/>
        <v>82622</v>
      </c>
      <c r="D6" s="25">
        <f t="shared" si="0"/>
        <v>88981</v>
      </c>
      <c r="E6" s="25">
        <f t="shared" si="0"/>
        <v>87968</v>
      </c>
      <c r="F6" s="25">
        <f t="shared" si="0"/>
        <v>100496</v>
      </c>
      <c r="G6" s="25">
        <f t="shared" si="0"/>
        <v>105966</v>
      </c>
      <c r="H6" s="25">
        <f t="shared" si="0"/>
        <v>112570</v>
      </c>
      <c r="I6" s="25">
        <f t="shared" si="0"/>
        <v>125037</v>
      </c>
      <c r="J6" s="25">
        <f t="shared" si="0"/>
        <v>134807</v>
      </c>
      <c r="K6" s="25">
        <f t="shared" si="0"/>
        <v>171026</v>
      </c>
      <c r="L6" s="25">
        <f t="shared" si="0"/>
        <v>206941.46</v>
      </c>
      <c r="M6" s="26">
        <f>L6/K6*100-100</f>
        <v>21</v>
      </c>
    </row>
    <row r="7" spans="1:15" ht="15.75" x14ac:dyDescent="0.25">
      <c r="A7" s="27" t="s">
        <v>3</v>
      </c>
      <c r="B7" s="28">
        <v>12576</v>
      </c>
      <c r="C7" s="28">
        <v>8463</v>
      </c>
      <c r="D7" s="28">
        <v>8372</v>
      </c>
      <c r="E7" s="28">
        <v>3542</v>
      </c>
      <c r="F7" s="28">
        <v>3269</v>
      </c>
      <c r="G7" s="28">
        <v>2852</v>
      </c>
      <c r="H7" s="28">
        <v>3270</v>
      </c>
      <c r="I7" s="28">
        <v>4807</v>
      </c>
      <c r="J7" s="28">
        <v>5397</v>
      </c>
      <c r="K7" s="28">
        <v>5582</v>
      </c>
      <c r="L7" s="28">
        <f>K7*(1+21/100)</f>
        <v>6754.22</v>
      </c>
      <c r="M7" s="29">
        <f t="shared" ref="M7:M25" si="1">L7/K7*100-100</f>
        <v>21</v>
      </c>
      <c r="N7" s="9"/>
    </row>
    <row r="8" spans="1:15" ht="15.75" x14ac:dyDescent="0.25">
      <c r="A8" s="27" t="s">
        <v>4</v>
      </c>
      <c r="B8" s="28">
        <v>67679</v>
      </c>
      <c r="C8" s="28">
        <v>74159</v>
      </c>
      <c r="D8" s="28">
        <v>80609</v>
      </c>
      <c r="E8" s="28">
        <v>84426</v>
      </c>
      <c r="F8" s="28">
        <v>97227</v>
      </c>
      <c r="G8" s="28">
        <v>103114</v>
      </c>
      <c r="H8" s="28">
        <v>109300</v>
      </c>
      <c r="I8" s="28">
        <v>120230</v>
      </c>
      <c r="J8" s="28">
        <v>129410</v>
      </c>
      <c r="K8" s="28">
        <v>165444</v>
      </c>
      <c r="L8" s="28">
        <f>K8*(1+21/100)</f>
        <v>200187.24</v>
      </c>
      <c r="M8" s="29">
        <f t="shared" si="1"/>
        <v>21</v>
      </c>
      <c r="N8" s="9"/>
    </row>
    <row r="9" spans="1:15" ht="15.75" x14ac:dyDescent="0.25">
      <c r="A9" s="30" t="s">
        <v>5</v>
      </c>
      <c r="B9" s="25">
        <f t="shared" ref="B9:J9" si="2">SUM(B10:B11)</f>
        <v>1651903.4879271355</v>
      </c>
      <c r="C9" s="25">
        <f t="shared" si="2"/>
        <v>1714685.0915878389</v>
      </c>
      <c r="D9" s="25">
        <f t="shared" si="2"/>
        <v>1748589.4754704759</v>
      </c>
      <c r="E9" s="25">
        <f t="shared" si="2"/>
        <v>1941918.8128186224</v>
      </c>
      <c r="F9" s="25">
        <f t="shared" si="2"/>
        <v>2050908.4632063431</v>
      </c>
      <c r="G9" s="25">
        <f t="shared" si="2"/>
        <v>2152947.191763361</v>
      </c>
      <c r="H9" s="25">
        <f t="shared" si="2"/>
        <v>2247966</v>
      </c>
      <c r="I9" s="25">
        <f t="shared" si="2"/>
        <v>2391906</v>
      </c>
      <c r="J9" s="25">
        <f t="shared" si="2"/>
        <v>2506008</v>
      </c>
      <c r="K9" s="25">
        <f>SUM(K10:K11)</f>
        <v>2556142</v>
      </c>
      <c r="L9" s="25">
        <f>SUM(L10:L11)</f>
        <v>2602679</v>
      </c>
      <c r="M9" s="26">
        <f t="shared" si="1"/>
        <v>1.820595256445074</v>
      </c>
    </row>
    <row r="10" spans="1:15" ht="15.75" x14ac:dyDescent="0.25">
      <c r="A10" s="27" t="s">
        <v>6</v>
      </c>
      <c r="B10" s="28">
        <v>1066942.5615636481</v>
      </c>
      <c r="C10" s="28">
        <v>1074958.7303976105</v>
      </c>
      <c r="D10" s="28">
        <v>1112246.0990444857</v>
      </c>
      <c r="E10" s="31">
        <v>1274270.247829136</v>
      </c>
      <c r="F10" s="31">
        <v>1359153.4682242838</v>
      </c>
      <c r="G10" s="31">
        <v>1424392.2901186291</v>
      </c>
      <c r="H10" s="31">
        <v>1478924</v>
      </c>
      <c r="I10" s="31">
        <v>1563569</v>
      </c>
      <c r="J10" s="31">
        <v>1629648</v>
      </c>
      <c r="K10" s="31">
        <v>1693178</v>
      </c>
      <c r="L10" s="31">
        <v>1619784</v>
      </c>
      <c r="M10" s="29">
        <f t="shared" si="1"/>
        <v>-4.3346889694999504</v>
      </c>
      <c r="N10" s="9"/>
      <c r="O10" s="10"/>
    </row>
    <row r="11" spans="1:15" ht="15.75" x14ac:dyDescent="0.25">
      <c r="A11" s="27" t="s">
        <v>7</v>
      </c>
      <c r="B11" s="28">
        <v>584960.92636348738</v>
      </c>
      <c r="C11" s="28">
        <v>639726.36119022849</v>
      </c>
      <c r="D11" s="28">
        <v>636343.37642599002</v>
      </c>
      <c r="E11" s="31">
        <v>667648.56498948648</v>
      </c>
      <c r="F11" s="31">
        <v>691754.99498205935</v>
      </c>
      <c r="G11" s="31">
        <v>728554.90164473164</v>
      </c>
      <c r="H11" s="31">
        <v>769042</v>
      </c>
      <c r="I11" s="31">
        <v>828337</v>
      </c>
      <c r="J11" s="31">
        <v>876360</v>
      </c>
      <c r="K11" s="32">
        <v>862964</v>
      </c>
      <c r="L11" s="32">
        <v>982895</v>
      </c>
      <c r="M11" s="29">
        <f t="shared" si="1"/>
        <v>13.897566990048247</v>
      </c>
      <c r="N11" s="9"/>
    </row>
    <row r="12" spans="1:15" ht="15.75" x14ac:dyDescent="0.25">
      <c r="A12" s="33" t="s">
        <v>8</v>
      </c>
      <c r="B12" s="25">
        <f t="shared" ref="B12:L12" si="3">B13</f>
        <v>196614.0485530812</v>
      </c>
      <c r="C12" s="25">
        <f t="shared" si="3"/>
        <v>216234.61922254902</v>
      </c>
      <c r="D12" s="25">
        <f t="shared" si="3"/>
        <v>238505.4884830532</v>
      </c>
      <c r="E12" s="25">
        <f t="shared" si="3"/>
        <v>244307.57449999999</v>
      </c>
      <c r="F12" s="25">
        <f t="shared" si="3"/>
        <v>263151.53000000003</v>
      </c>
      <c r="G12" s="25">
        <f t="shared" si="3"/>
        <v>305105.35499999998</v>
      </c>
      <c r="H12" s="25">
        <f t="shared" si="3"/>
        <v>342775.826</v>
      </c>
      <c r="I12" s="25">
        <f t="shared" si="3"/>
        <v>351867.99</v>
      </c>
      <c r="J12" s="25">
        <f t="shared" si="3"/>
        <v>382936.69699999999</v>
      </c>
      <c r="K12" s="25">
        <f t="shared" si="3"/>
        <v>422076.67499999999</v>
      </c>
      <c r="L12" s="25">
        <f t="shared" si="3"/>
        <v>439682.18300000002</v>
      </c>
      <c r="M12" s="26">
        <f t="shared" si="1"/>
        <v>4.171163450337545</v>
      </c>
    </row>
    <row r="13" spans="1:15" s="21" customFormat="1" ht="15.75" x14ac:dyDescent="0.25">
      <c r="A13" s="34" t="s">
        <v>9</v>
      </c>
      <c r="B13" s="35">
        <v>196614.0485530812</v>
      </c>
      <c r="C13" s="35">
        <v>216234.61922254902</v>
      </c>
      <c r="D13" s="35">
        <v>238505.4884830532</v>
      </c>
      <c r="E13" s="35">
        <v>244307.57449999999</v>
      </c>
      <c r="F13" s="35">
        <v>263151.53000000003</v>
      </c>
      <c r="G13" s="35">
        <v>305105.35499999998</v>
      </c>
      <c r="H13" s="35">
        <v>342775.826</v>
      </c>
      <c r="I13" s="35">
        <v>351867.99</v>
      </c>
      <c r="J13" s="35">
        <v>382936.69699999999</v>
      </c>
      <c r="K13" s="35">
        <v>422076.67499999999</v>
      </c>
      <c r="L13" s="35">
        <v>439682.18300000002</v>
      </c>
      <c r="M13" s="36">
        <f t="shared" si="1"/>
        <v>4.171163450337545</v>
      </c>
      <c r="N13" s="20"/>
    </row>
    <row r="14" spans="1:15" ht="15.75" x14ac:dyDescent="0.25">
      <c r="A14" s="33" t="s">
        <v>10</v>
      </c>
      <c r="B14" s="25">
        <f t="shared" ref="B14:G14" si="4">B15+B16</f>
        <v>1575589.554481446</v>
      </c>
      <c r="C14" s="25">
        <f t="shared" si="4"/>
        <v>1656716.2127837108</v>
      </c>
      <c r="D14" s="25">
        <f t="shared" si="4"/>
        <v>1617672.9577809596</v>
      </c>
      <c r="E14" s="25">
        <f t="shared" si="4"/>
        <v>1667504.412848756</v>
      </c>
      <c r="F14" s="25">
        <f t="shared" si="4"/>
        <v>1731836.7635775497</v>
      </c>
      <c r="G14" s="25">
        <f t="shared" si="4"/>
        <v>1737569.301995283</v>
      </c>
      <c r="H14" s="25">
        <f>H15+H16</f>
        <v>1686917.3076231107</v>
      </c>
      <c r="I14" s="25">
        <f>I15+I16</f>
        <v>1756589.7862875806</v>
      </c>
      <c r="J14" s="25">
        <f>J15+J16</f>
        <v>1788220.3236661977</v>
      </c>
      <c r="K14" s="25">
        <f>K15+K16</f>
        <v>1804378.5519448072</v>
      </c>
      <c r="L14" s="25">
        <f>L15+L16</f>
        <v>1824868.1437973236</v>
      </c>
      <c r="M14" s="26">
        <f t="shared" si="1"/>
        <v>1.1355484042099704</v>
      </c>
    </row>
    <row r="15" spans="1:15" ht="15.75" x14ac:dyDescent="0.25">
      <c r="A15" s="27" t="s">
        <v>9</v>
      </c>
      <c r="B15" s="28">
        <v>766591.97997226892</v>
      </c>
      <c r="C15" s="28">
        <v>820984.6784677871</v>
      </c>
      <c r="D15" s="28">
        <v>854231.60920728289</v>
      </c>
      <c r="E15" s="28">
        <v>856232.25575000001</v>
      </c>
      <c r="F15" s="28">
        <v>837384.16608333332</v>
      </c>
      <c r="G15" s="28">
        <v>854314.08700000006</v>
      </c>
      <c r="H15" s="28">
        <v>792080.24899999995</v>
      </c>
      <c r="I15" s="28">
        <v>757788.76899999997</v>
      </c>
      <c r="J15" s="28">
        <v>772501.35800000001</v>
      </c>
      <c r="K15" s="28">
        <v>769959.93299999996</v>
      </c>
      <c r="L15" s="28">
        <v>743900.68700000003</v>
      </c>
      <c r="M15" s="29">
        <f t="shared" si="1"/>
        <v>-3.3844937746909949</v>
      </c>
      <c r="N15" s="9"/>
    </row>
    <row r="16" spans="1:15" ht="15.75" x14ac:dyDescent="0.25">
      <c r="A16" s="27" t="s">
        <v>11</v>
      </c>
      <c r="B16" s="28">
        <v>808997.57450917712</v>
      </c>
      <c r="C16" s="28">
        <v>835731.53431592369</v>
      </c>
      <c r="D16" s="28">
        <v>763441.34857367678</v>
      </c>
      <c r="E16" s="28">
        <v>811272.15709875594</v>
      </c>
      <c r="F16" s="28">
        <v>894452.59749421629</v>
      </c>
      <c r="G16" s="28">
        <v>883255.21499528305</v>
      </c>
      <c r="H16" s="28">
        <v>894837.05862311064</v>
      </c>
      <c r="I16" s="28">
        <v>998801.01728758065</v>
      </c>
      <c r="J16" s="28">
        <v>1015718.9656661976</v>
      </c>
      <c r="K16" s="28">
        <v>1034418.6189448073</v>
      </c>
      <c r="L16" s="28">
        <f>K16*(1+4.5/100)</f>
        <v>1080967.4567973237</v>
      </c>
      <c r="M16" s="29">
        <f t="shared" si="1"/>
        <v>4.5</v>
      </c>
      <c r="N16" s="11"/>
    </row>
    <row r="17" spans="1:14" ht="15.75" x14ac:dyDescent="0.25">
      <c r="A17" s="33" t="s">
        <v>12</v>
      </c>
      <c r="B17" s="25">
        <f t="shared" ref="B17:J17" si="5">+B18</f>
        <v>1488.8200000000002</v>
      </c>
      <c r="C17" s="25">
        <f t="shared" si="5"/>
        <v>1797.492</v>
      </c>
      <c r="D17" s="25">
        <f t="shared" si="5"/>
        <v>2025.99</v>
      </c>
      <c r="E17" s="25">
        <f t="shared" si="5"/>
        <v>2738.1440000000002</v>
      </c>
      <c r="F17" s="25">
        <f t="shared" si="5"/>
        <v>3385.55</v>
      </c>
      <c r="G17" s="25">
        <f t="shared" si="5"/>
        <v>4585.0940000000001</v>
      </c>
      <c r="H17" s="25">
        <f t="shared" si="5"/>
        <v>5194.6440000000002</v>
      </c>
      <c r="I17" s="25">
        <f t="shared" si="5"/>
        <v>5956.28</v>
      </c>
      <c r="J17" s="25">
        <f t="shared" si="5"/>
        <v>7423.5959999999995</v>
      </c>
      <c r="K17" s="25">
        <f>+K18</f>
        <v>6719.7889999999998</v>
      </c>
      <c r="L17" s="25">
        <f>+L18</f>
        <v>7137.1270000000004</v>
      </c>
      <c r="M17" s="26">
        <f t="shared" si="1"/>
        <v>6.2105819096403252</v>
      </c>
    </row>
    <row r="18" spans="1:14" ht="15.75" x14ac:dyDescent="0.25">
      <c r="A18" s="27" t="s">
        <v>9</v>
      </c>
      <c r="B18" s="28">
        <v>1488.8200000000002</v>
      </c>
      <c r="C18" s="28">
        <v>1797.492</v>
      </c>
      <c r="D18" s="28">
        <v>2025.99</v>
      </c>
      <c r="E18" s="28">
        <v>2738.1440000000002</v>
      </c>
      <c r="F18" s="28">
        <v>3385.55</v>
      </c>
      <c r="G18" s="28">
        <v>4585.0940000000001</v>
      </c>
      <c r="H18" s="28">
        <v>5194.6440000000002</v>
      </c>
      <c r="I18" s="28">
        <v>5956.28</v>
      </c>
      <c r="J18" s="28">
        <v>7423.5959999999995</v>
      </c>
      <c r="K18" s="28">
        <v>6719.7889999999998</v>
      </c>
      <c r="L18" s="28">
        <v>7137.1270000000004</v>
      </c>
      <c r="M18" s="29">
        <f t="shared" si="1"/>
        <v>6.2105819096403252</v>
      </c>
      <c r="N18" s="9"/>
    </row>
    <row r="19" spans="1:14" ht="15.75" x14ac:dyDescent="0.25">
      <c r="A19" s="33" t="s">
        <v>13</v>
      </c>
      <c r="B19" s="25">
        <f t="shared" ref="B19:J19" si="6">+B20</f>
        <v>206.77382142900001</v>
      </c>
      <c r="C19" s="25">
        <f t="shared" si="6"/>
        <v>310.623535715</v>
      </c>
      <c r="D19" s="25">
        <f t="shared" si="6"/>
        <v>324.39250000000004</v>
      </c>
      <c r="E19" s="25">
        <f t="shared" si="6"/>
        <v>366.42099999999999</v>
      </c>
      <c r="F19" s="25">
        <f t="shared" si="6"/>
        <v>399.96900000000005</v>
      </c>
      <c r="G19" s="25">
        <f t="shared" si="6"/>
        <v>340.56</v>
      </c>
      <c r="H19" s="25">
        <f t="shared" si="6"/>
        <v>579.44600000000003</v>
      </c>
      <c r="I19" s="25">
        <f t="shared" si="6"/>
        <v>596.29499999999996</v>
      </c>
      <c r="J19" s="25">
        <f t="shared" si="6"/>
        <v>650.73500000000001</v>
      </c>
      <c r="K19" s="25">
        <f>+K20</f>
        <v>749.10799999999995</v>
      </c>
      <c r="L19" s="25">
        <f>+L20</f>
        <v>424.15800000000002</v>
      </c>
      <c r="M19" s="26">
        <f t="shared" si="1"/>
        <v>-43.378257874698967</v>
      </c>
      <c r="N19" s="9"/>
    </row>
    <row r="20" spans="1:14" ht="15.75" x14ac:dyDescent="0.25">
      <c r="A20" s="27" t="s">
        <v>9</v>
      </c>
      <c r="B20" s="28">
        <v>206.77382142900001</v>
      </c>
      <c r="C20" s="28">
        <v>310.623535715</v>
      </c>
      <c r="D20" s="28">
        <v>324.39250000000004</v>
      </c>
      <c r="E20" s="28">
        <v>366.42099999999999</v>
      </c>
      <c r="F20" s="28">
        <v>399.96900000000005</v>
      </c>
      <c r="G20" s="28">
        <v>340.56</v>
      </c>
      <c r="H20" s="28">
        <v>579.44600000000003</v>
      </c>
      <c r="I20" s="28">
        <v>596.29499999999996</v>
      </c>
      <c r="J20" s="28">
        <v>650.73500000000001</v>
      </c>
      <c r="K20" s="28">
        <v>749.10799999999995</v>
      </c>
      <c r="L20" s="28">
        <v>424.15800000000002</v>
      </c>
      <c r="M20" s="29">
        <f t="shared" si="1"/>
        <v>-43.378257874698967</v>
      </c>
    </row>
    <row r="21" spans="1:14" ht="15.75" x14ac:dyDescent="0.25">
      <c r="A21" s="33" t="s">
        <v>14</v>
      </c>
      <c r="B21" s="25">
        <f t="shared" ref="B21:J21" si="7">+B22</f>
        <v>308.62349999999998</v>
      </c>
      <c r="C21" s="25">
        <f t="shared" si="7"/>
        <v>343.11450000000002</v>
      </c>
      <c r="D21" s="25">
        <f t="shared" si="7"/>
        <v>217.2393928571</v>
      </c>
      <c r="E21" s="25">
        <f t="shared" si="7"/>
        <v>337.52799999999996</v>
      </c>
      <c r="F21" s="25">
        <f t="shared" si="7"/>
        <v>539.25099999999998</v>
      </c>
      <c r="G21" s="25">
        <f t="shared" si="7"/>
        <v>693.69499999999994</v>
      </c>
      <c r="H21" s="25">
        <f t="shared" si="7"/>
        <v>844.17100000000005</v>
      </c>
      <c r="I21" s="25">
        <f t="shared" si="7"/>
        <v>872.85</v>
      </c>
      <c r="J21" s="25">
        <f t="shared" si="7"/>
        <v>935.33</v>
      </c>
      <c r="K21" s="25">
        <f>+K22</f>
        <v>1069.479</v>
      </c>
      <c r="L21" s="25">
        <f>+L22</f>
        <v>602.72</v>
      </c>
      <c r="M21" s="26">
        <f t="shared" si="1"/>
        <v>-43.643587204610846</v>
      </c>
      <c r="N21" s="9"/>
    </row>
    <row r="22" spans="1:14" ht="15.75" x14ac:dyDescent="0.25">
      <c r="A22" s="27" t="s">
        <v>9</v>
      </c>
      <c r="B22" s="28">
        <v>308.62349999999998</v>
      </c>
      <c r="C22" s="28">
        <v>343.11450000000002</v>
      </c>
      <c r="D22" s="28">
        <v>217.2393928571</v>
      </c>
      <c r="E22" s="28">
        <v>337.52799999999996</v>
      </c>
      <c r="F22" s="28">
        <v>539.25099999999998</v>
      </c>
      <c r="G22" s="28">
        <v>693.69499999999994</v>
      </c>
      <c r="H22" s="28">
        <v>844.17100000000005</v>
      </c>
      <c r="I22" s="28">
        <v>872.85</v>
      </c>
      <c r="J22" s="28">
        <v>935.33</v>
      </c>
      <c r="K22" s="28">
        <v>1069.479</v>
      </c>
      <c r="L22" s="28">
        <v>602.72</v>
      </c>
      <c r="M22" s="29">
        <f t="shared" si="1"/>
        <v>-43.643587204610846</v>
      </c>
      <c r="N22" s="9"/>
    </row>
    <row r="23" spans="1:14" ht="15.75" x14ac:dyDescent="0.25">
      <c r="A23" s="33" t="s">
        <v>15</v>
      </c>
      <c r="B23" s="25">
        <f t="shared" ref="B23:J23" si="8">B24</f>
        <v>2379</v>
      </c>
      <c r="C23" s="25">
        <f t="shared" si="8"/>
        <v>2379</v>
      </c>
      <c r="D23" s="25">
        <f t="shared" si="8"/>
        <v>2379</v>
      </c>
      <c r="E23" s="25">
        <f t="shared" si="8"/>
        <v>2961</v>
      </c>
      <c r="F23" s="25">
        <f t="shared" si="8"/>
        <v>2985</v>
      </c>
      <c r="G23" s="25">
        <f t="shared" si="8"/>
        <v>3111</v>
      </c>
      <c r="H23" s="25">
        <f t="shared" si="8"/>
        <v>3228.2017994858616</v>
      </c>
      <c r="I23" s="25">
        <f t="shared" si="8"/>
        <v>3542</v>
      </c>
      <c r="J23" s="25">
        <f t="shared" si="8"/>
        <v>3372</v>
      </c>
      <c r="K23" s="25">
        <f>K24</f>
        <v>3838</v>
      </c>
      <c r="L23" s="25">
        <f>L24</f>
        <v>4000</v>
      </c>
      <c r="M23" s="26">
        <f t="shared" si="1"/>
        <v>4.220948410630541</v>
      </c>
    </row>
    <row r="24" spans="1:14" ht="15.75" x14ac:dyDescent="0.25">
      <c r="A24" s="27" t="s">
        <v>16</v>
      </c>
      <c r="B24" s="28">
        <v>2379</v>
      </c>
      <c r="C24" s="28">
        <v>2379</v>
      </c>
      <c r="D24" s="28">
        <v>2379</v>
      </c>
      <c r="E24" s="28">
        <v>2961</v>
      </c>
      <c r="F24" s="28">
        <v>2985</v>
      </c>
      <c r="G24" s="28">
        <v>3111</v>
      </c>
      <c r="H24" s="28">
        <v>3228.2017994858616</v>
      </c>
      <c r="I24" s="28">
        <v>3542</v>
      </c>
      <c r="J24" s="28">
        <v>3372</v>
      </c>
      <c r="K24" s="28">
        <v>3838</v>
      </c>
      <c r="L24" s="28">
        <v>4000</v>
      </c>
      <c r="M24" s="29">
        <f t="shared" si="1"/>
        <v>4.220948410630541</v>
      </c>
      <c r="N24" s="9"/>
    </row>
    <row r="25" spans="1:14" ht="16.5" thickBot="1" x14ac:dyDescent="0.3">
      <c r="A25" s="37" t="s">
        <v>17</v>
      </c>
      <c r="B25" s="38">
        <f t="shared" ref="B25:J25" si="9">B6+B9+B12+B14+B17+B19+B21+B23</f>
        <v>3508745.308283092</v>
      </c>
      <c r="C25" s="38">
        <f t="shared" si="9"/>
        <v>3675088.1536298138</v>
      </c>
      <c r="D25" s="38">
        <f t="shared" si="9"/>
        <v>3698695.5436273459</v>
      </c>
      <c r="E25" s="38">
        <f t="shared" si="9"/>
        <v>3948101.8931673779</v>
      </c>
      <c r="F25" s="38">
        <f t="shared" si="9"/>
        <v>4153702.5267838934</v>
      </c>
      <c r="G25" s="38">
        <f t="shared" si="9"/>
        <v>4310318.197758643</v>
      </c>
      <c r="H25" s="38">
        <f t="shared" si="9"/>
        <v>4400075.5964225968</v>
      </c>
      <c r="I25" s="38">
        <f t="shared" si="9"/>
        <v>4636368.2012875807</v>
      </c>
      <c r="J25" s="38">
        <f t="shared" si="9"/>
        <v>4824353.6816661982</v>
      </c>
      <c r="K25" s="38">
        <f>K6+K9+K12+K14+K17+K19+K21+K23</f>
        <v>4965999.6029448071</v>
      </c>
      <c r="L25" s="38">
        <f>L6+L9+L12+L14+L17+L19+L21+L23</f>
        <v>5086334.7917973241</v>
      </c>
      <c r="M25" s="39">
        <f t="shared" si="1"/>
        <v>2.4231816043875511</v>
      </c>
    </row>
    <row r="26" spans="1:14" ht="15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2"/>
    </row>
    <row r="27" spans="1:14" ht="15" x14ac:dyDescent="0.2">
      <c r="C27" s="8"/>
      <c r="J27" s="12"/>
      <c r="K27" s="12"/>
      <c r="L27" s="12"/>
      <c r="M27" s="12"/>
    </row>
    <row r="28" spans="1:14" s="10" customFormat="1" ht="15" x14ac:dyDescent="0.2">
      <c r="A28" s="13" t="s">
        <v>18</v>
      </c>
      <c r="B28" s="14"/>
      <c r="C28" s="14"/>
      <c r="D28" s="14"/>
      <c r="F28" s="14"/>
      <c r="G28" s="14"/>
      <c r="J28" s="12"/>
      <c r="K28" s="12"/>
      <c r="L28" s="12"/>
      <c r="M28" s="12"/>
    </row>
    <row r="29" spans="1:14" s="10" customFormat="1" ht="15" x14ac:dyDescent="0.2">
      <c r="A29" s="13" t="s">
        <v>19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2"/>
    </row>
    <row r="30" spans="1:14" s="10" customFormat="1" ht="15" x14ac:dyDescent="0.2">
      <c r="A30" s="15" t="s">
        <v>20</v>
      </c>
      <c r="C30" s="14"/>
      <c r="D30" s="14"/>
      <c r="E30" s="14"/>
      <c r="G30" s="14"/>
      <c r="J30" s="12"/>
      <c r="K30" s="12"/>
      <c r="L30" s="12"/>
      <c r="M30" s="12"/>
    </row>
    <row r="31" spans="1:14" s="10" customFormat="1" ht="11.25" x14ac:dyDescent="0.2">
      <c r="A31" s="15" t="s">
        <v>21</v>
      </c>
      <c r="C31" s="14"/>
      <c r="D31" s="14"/>
      <c r="E31" s="14"/>
      <c r="F31" s="14"/>
    </row>
    <row r="32" spans="1:14" s="10" customFormat="1" ht="11.25" x14ac:dyDescent="0.2">
      <c r="A32" s="15" t="s">
        <v>22</v>
      </c>
      <c r="C32" s="14"/>
      <c r="D32" s="14"/>
      <c r="E32" s="14"/>
      <c r="F32" s="14"/>
    </row>
    <row r="33" spans="1:6" s="10" customFormat="1" ht="11.25" x14ac:dyDescent="0.2">
      <c r="A33" s="16" t="s">
        <v>23</v>
      </c>
      <c r="C33" s="14"/>
      <c r="D33" s="14"/>
      <c r="E33" s="14"/>
      <c r="F33" s="14"/>
    </row>
    <row r="34" spans="1:6" s="10" customFormat="1" ht="11.25" x14ac:dyDescent="0.2">
      <c r="A34" s="15" t="s">
        <v>24</v>
      </c>
      <c r="C34" s="14"/>
      <c r="D34" s="14"/>
      <c r="E34" s="14"/>
      <c r="F34" s="14"/>
    </row>
    <row r="35" spans="1:6" x14ac:dyDescent="0.2">
      <c r="A35" s="17"/>
    </row>
    <row r="36" spans="1:6" x14ac:dyDescent="0.2">
      <c r="B36" s="18"/>
      <c r="D36" s="19"/>
    </row>
    <row r="37" spans="1:6" x14ac:dyDescent="0.2">
      <c r="A37" s="1" t="s">
        <v>25</v>
      </c>
    </row>
    <row r="38" spans="1:6" x14ac:dyDescent="0.2">
      <c r="B38" s="9"/>
      <c r="C38" s="9"/>
      <c r="D38" s="9"/>
      <c r="E38" s="9"/>
      <c r="F38" s="9"/>
    </row>
  </sheetData>
  <mergeCells count="13">
    <mergeCell ref="K4:K5"/>
    <mergeCell ref="L4:L5"/>
    <mergeCell ref="M4:M5"/>
    <mergeCell ref="E4:E5"/>
    <mergeCell ref="F4:F5"/>
    <mergeCell ref="G4:G5"/>
    <mergeCell ref="H4:H5"/>
    <mergeCell ref="I4:I5"/>
    <mergeCell ref="J4:J5"/>
    <mergeCell ref="B4:B5"/>
    <mergeCell ref="C4:C5"/>
    <mergeCell ref="D4:D5"/>
    <mergeCell ref="A4:A5"/>
  </mergeCells>
  <pageMargins left="0.7" right="0.7" top="0.75" bottom="0.75" header="0.3" footer="0.3"/>
  <pageSetup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85A66E-2775-4C84-80BB-7486FBB7A1FD}"/>
</file>

<file path=customXml/itemProps2.xml><?xml version="1.0" encoding="utf-8"?>
<ds:datastoreItem xmlns:ds="http://schemas.openxmlformats.org/officeDocument/2006/customXml" ds:itemID="{AB9140F2-671D-46DE-A2A1-D1782057AE2D}"/>
</file>

<file path=customXml/itemProps3.xml><?xml version="1.0" encoding="utf-8"?>
<ds:datastoreItem xmlns:ds="http://schemas.openxmlformats.org/officeDocument/2006/customXml" ds:itemID="{30FD783B-9144-49FD-8604-4846E2271D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Producción Pecuaria 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Karina Velandia Buitrago</dc:creator>
  <cp:lastModifiedBy>Diana Karina Velandia Buitrago</cp:lastModifiedBy>
  <dcterms:created xsi:type="dcterms:W3CDTF">2021-04-26T17:19:31Z</dcterms:created>
  <dcterms:modified xsi:type="dcterms:W3CDTF">2021-04-26T17:32:50Z</dcterms:modified>
</cp:coreProperties>
</file>