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AGRONET3\Agronet\AdministraciónAgronet\Portal Agronet\Documentos publicados\Gremios\"/>
    </mc:Choice>
  </mc:AlternateContent>
  <bookViews>
    <workbookView xWindow="0" yWindow="0" windowWidth="28800" windowHeight="12435" tabRatio="801"/>
  </bookViews>
  <sheets>
    <sheet name="Area, Prod. Rend" sheetId="6" r:id="rId1"/>
  </sheets>
  <calcPr calcId="152511"/>
</workbook>
</file>

<file path=xl/calcChain.xml><?xml version="1.0" encoding="utf-8"?>
<calcChain xmlns="http://schemas.openxmlformats.org/spreadsheetml/2006/main">
  <c r="AF26" i="6" l="1"/>
  <c r="AE26" i="6"/>
  <c r="AG25" i="6"/>
  <c r="AG24" i="6"/>
  <c r="AG23" i="6"/>
  <c r="AG22" i="6"/>
  <c r="AG21" i="6"/>
  <c r="AG13" i="6"/>
  <c r="AG12" i="6"/>
  <c r="AG11" i="6"/>
  <c r="AG10" i="6"/>
  <c r="AG9" i="6"/>
  <c r="AF14" i="6"/>
  <c r="AE14" i="6"/>
  <c r="AF33" i="6" l="1"/>
  <c r="AF32" i="6"/>
  <c r="B32" i="6"/>
  <c r="AF31" i="6"/>
  <c r="B31" i="6"/>
  <c r="AF30" i="6"/>
  <c r="B30" i="6"/>
  <c r="AF29" i="6"/>
  <c r="B29" i="6"/>
  <c r="AF28" i="6"/>
  <c r="AF27" i="6"/>
  <c r="AD26" i="6"/>
  <c r="AC26" i="6"/>
  <c r="AB26" i="6"/>
  <c r="Y26" i="6"/>
  <c r="T26" i="6"/>
  <c r="S26" i="6"/>
  <c r="R26" i="6"/>
  <c r="Q26" i="6"/>
  <c r="P26" i="6"/>
  <c r="N26" i="6"/>
  <c r="M26" i="6"/>
  <c r="AA25" i="6"/>
  <c r="W25" i="6"/>
  <c r="V25" i="6"/>
  <c r="X25" i="6" s="1"/>
  <c r="U25" i="6"/>
  <c r="R25" i="6"/>
  <c r="O25" i="6"/>
  <c r="AA24" i="6"/>
  <c r="W24" i="6"/>
  <c r="V24" i="6"/>
  <c r="X24" i="6" s="1"/>
  <c r="U24" i="6"/>
  <c r="R24" i="6"/>
  <c r="O24" i="6"/>
  <c r="AA23" i="6"/>
  <c r="AF35" i="6" s="1"/>
  <c r="W23" i="6"/>
  <c r="V23" i="6"/>
  <c r="V26" i="6" s="1"/>
  <c r="U23" i="6"/>
  <c r="R23" i="6"/>
  <c r="O23" i="6"/>
  <c r="Z22" i="6"/>
  <c r="AA22" i="6" s="1"/>
  <c r="AF34" i="6" s="1"/>
  <c r="W22" i="6"/>
  <c r="X22" i="6" s="1"/>
  <c r="V22" i="6"/>
  <c r="U22" i="6"/>
  <c r="U26" i="6" s="1"/>
  <c r="B35" i="6" s="1"/>
  <c r="R22" i="6"/>
  <c r="O22" i="6"/>
  <c r="AA21" i="6"/>
  <c r="AA26" i="6" s="1"/>
  <c r="X21" i="6"/>
  <c r="W21" i="6"/>
  <c r="W26" i="6" s="1"/>
  <c r="V21" i="6"/>
  <c r="U21" i="6"/>
  <c r="R21" i="6"/>
  <c r="O21" i="6"/>
  <c r="O26" i="6" s="1"/>
  <c r="AC14" i="6"/>
  <c r="AB14" i="6"/>
  <c r="Z14" i="6"/>
  <c r="Y14" i="6"/>
  <c r="W14" i="6"/>
  <c r="V14" i="6"/>
  <c r="T14" i="6"/>
  <c r="S14" i="6"/>
  <c r="Q14" i="6"/>
  <c r="P14" i="6"/>
  <c r="N14" i="6"/>
  <c r="M14" i="6"/>
  <c r="AA13" i="6"/>
  <c r="AA14" i="6" s="1"/>
  <c r="X13" i="6"/>
  <c r="X14" i="6" s="1"/>
  <c r="U13" i="6"/>
  <c r="R13" i="6"/>
  <c r="O13" i="6"/>
  <c r="AA12" i="6"/>
  <c r="X12" i="6"/>
  <c r="U12" i="6"/>
  <c r="R12" i="6"/>
  <c r="O12" i="6"/>
  <c r="AA11" i="6"/>
  <c r="X11" i="6"/>
  <c r="U11" i="6"/>
  <c r="R11" i="6"/>
  <c r="O11" i="6"/>
  <c r="AA10" i="6"/>
  <c r="X10" i="6"/>
  <c r="U10" i="6"/>
  <c r="R10" i="6"/>
  <c r="O10" i="6"/>
  <c r="AA9" i="6"/>
  <c r="X9" i="6"/>
  <c r="U9" i="6"/>
  <c r="U14" i="6" s="1"/>
  <c r="R9" i="6"/>
  <c r="R14" i="6" s="1"/>
  <c r="B34" i="6" s="1"/>
  <c r="O9" i="6"/>
  <c r="O14" i="6" s="1"/>
  <c r="B33" i="6" l="1"/>
  <c r="Z26" i="6"/>
  <c r="X23" i="6"/>
  <c r="X26" i="6" s="1"/>
</calcChain>
</file>

<file path=xl/sharedStrings.xml><?xml version="1.0" encoding="utf-8"?>
<sst xmlns="http://schemas.openxmlformats.org/spreadsheetml/2006/main" count="84" uniqueCount="49">
  <si>
    <t>ANTIOQUIA</t>
  </si>
  <si>
    <t>BOYACA</t>
  </si>
  <si>
    <t>NARIÑO</t>
  </si>
  <si>
    <t>Total</t>
  </si>
  <si>
    <t>DPTOS</t>
  </si>
  <si>
    <t>C/MARCA</t>
  </si>
  <si>
    <t>OTROS</t>
  </si>
  <si>
    <t xml:space="preserve">OTROS </t>
  </si>
  <si>
    <t>Fuente: Consejo Nacional de la Papa</t>
  </si>
  <si>
    <t>SEM B 2009</t>
  </si>
  <si>
    <t>TOTAL 2009</t>
  </si>
  <si>
    <t>SEM B 2010</t>
  </si>
  <si>
    <t>TOTAL 2010</t>
  </si>
  <si>
    <t>SEM B 2011</t>
  </si>
  <si>
    <t>TOTAL 2011</t>
  </si>
  <si>
    <t>SEM B 2012</t>
  </si>
  <si>
    <t>TOTAL 2012</t>
  </si>
  <si>
    <t>SEM A 
2010</t>
  </si>
  <si>
    <t>SEM A 
2011</t>
  </si>
  <si>
    <t>SEM A 
2012</t>
  </si>
  <si>
    <t>SEM B 2013</t>
  </si>
  <si>
    <t>TOTAL 2013</t>
  </si>
  <si>
    <t>SEM A 
2013</t>
  </si>
  <si>
    <t>SEM B 2008</t>
  </si>
  <si>
    <t>TOTAL 2008</t>
  </si>
  <si>
    <t>SEM A 
2009</t>
  </si>
  <si>
    <t>SEM A 
2014</t>
  </si>
  <si>
    <t>SEM B 
2014</t>
  </si>
  <si>
    <t>TOTAL 
2014</t>
  </si>
  <si>
    <t>AÑO</t>
  </si>
  <si>
    <t>RENDIMIENTO (Ton/Ha)</t>
  </si>
  <si>
    <t>SEM A 
2015</t>
  </si>
  <si>
    <t>SEM B 
2015</t>
  </si>
  <si>
    <t>TOTAL 
2015</t>
  </si>
  <si>
    <t>SEM A 
2016</t>
  </si>
  <si>
    <t>SEM B 
2016</t>
  </si>
  <si>
    <t>TOTAL 
2016</t>
  </si>
  <si>
    <t>SEM A 
2017
(Proy.)</t>
  </si>
  <si>
    <t>SEM B 
2017
(Proy.)</t>
  </si>
  <si>
    <t>TOTAL 
2017
(Proy.)</t>
  </si>
  <si>
    <t>Nota: La Producción corresponde a lo efectivamente cosechado en el año calendario.</t>
  </si>
  <si>
    <t>SEM A 
2018
(Proy.)</t>
  </si>
  <si>
    <t>SEM B 
2018
(Proy.)</t>
  </si>
  <si>
    <t>TOTAL 
2018
(Proy.)</t>
  </si>
  <si>
    <t xml:space="preserve">SEM A 
2017 </t>
  </si>
  <si>
    <t>SEM B 
2017</t>
  </si>
  <si>
    <t>TOTAL 
2017</t>
  </si>
  <si>
    <t xml:space="preserve">TABLA 1. EVOLUCIÓN SEMESTRAL DEL ÁREA SEMBRADA DE PAPA 2008 - 2018 (HECTÁREAS) </t>
  </si>
  <si>
    <t>TABLA 2. EVOLUCIÓN SEMESTRAL DE LA PRODUCCIÓN DE PAPA COSECHADA 2008 - 2018 (TONELADAS)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</si>
</sst>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_(* #,##0.00_);_(* \(#,##0.00\);_(* &quot;-&quot;??_);_(@_)"/>
    <numFmt numFmtId="165" formatCode="_-* #,##0.00\ _€_-;\-* #,##0.00\ _€_-;_-* &quot;-&quot;??\ _€_-;_-@_-"/>
    <numFmt numFmtId="166" formatCode="_ * #,##0_ ;_ * \-#,##0_ ;_ * &quot;-&quot;??_ ;_ @_ "/>
    <numFmt numFmtId="167" formatCode="0.0"/>
    <numFmt numFmtId="168" formatCode="_ * #,##0.0_ ;_ * \-#,##0.0_ ;_ * &quot;-&quot;??_ ;_ @_ "/>
    <numFmt numFmtId="169" formatCode="_-* #,##0.0\ _€_-;\-* #,##0.0\ _€_-;_-* &quot;-&quot;??\ _€_-;_-@_-"/>
  </numFmts>
  <fonts count="10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8"/>
      <name val="Arial"/>
      <family val="2"/>
    </font>
    <font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165" fontId="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</cellStyleXfs>
  <cellXfs count="41">
    <xf numFmtId="0" fontId="0" fillId="0" borderId="0" xfId="0"/>
    <xf numFmtId="0" fontId="0" fillId="2" borderId="0" xfId="0" applyFill="1"/>
    <xf numFmtId="3" fontId="0" fillId="2" borderId="0" xfId="0" applyNumberFormat="1" applyFill="1"/>
    <xf numFmtId="167" fontId="0" fillId="2" borderId="0" xfId="0" applyNumberFormat="1" applyFill="1"/>
    <xf numFmtId="1" fontId="0" fillId="2" borderId="0" xfId="0" applyNumberFormat="1" applyFill="1"/>
    <xf numFmtId="0" fontId="7" fillId="2" borderId="1" xfId="0" applyFont="1" applyFill="1" applyBorder="1" applyAlignment="1">
      <alignment horizontal="left" vertical="center" wrapText="1"/>
    </xf>
    <xf numFmtId="3" fontId="7" fillId="2" borderId="1" xfId="0" applyNumberFormat="1" applyFont="1" applyFill="1" applyBorder="1" applyAlignment="1">
      <alignment horizontal="right" vertical="center" wrapText="1"/>
    </xf>
    <xf numFmtId="3" fontId="7" fillId="2" borderId="6" xfId="0" applyNumberFormat="1" applyFont="1" applyFill="1" applyBorder="1" applyAlignment="1">
      <alignment horizontal="right" vertical="center" wrapText="1"/>
    </xf>
    <xf numFmtId="166" fontId="7" fillId="2" borderId="1" xfId="0" applyNumberFormat="1" applyFont="1" applyFill="1" applyBorder="1"/>
    <xf numFmtId="0" fontId="7" fillId="2" borderId="1" xfId="0" applyFont="1" applyFill="1" applyBorder="1" applyAlignment="1">
      <alignment horizontal="left"/>
    </xf>
    <xf numFmtId="0" fontId="6" fillId="2" borderId="1" xfId="0" applyFont="1" applyFill="1" applyBorder="1"/>
    <xf numFmtId="3" fontId="6" fillId="2" borderId="1" xfId="0" applyNumberFormat="1" applyFont="1" applyFill="1" applyBorder="1" applyAlignment="1">
      <alignment horizontal="right" vertical="center" wrapText="1"/>
    </xf>
    <xf numFmtId="3" fontId="6" fillId="2" borderId="6" xfId="0" applyNumberFormat="1" applyFont="1" applyFill="1" applyBorder="1" applyAlignment="1">
      <alignment horizontal="right" vertical="center" wrapText="1"/>
    </xf>
    <xf numFmtId="0" fontId="9" fillId="2" borderId="0" xfId="0" applyFont="1" applyFill="1"/>
    <xf numFmtId="167" fontId="9" fillId="2" borderId="0" xfId="0" applyNumberFormat="1" applyFont="1" applyFill="1"/>
    <xf numFmtId="0" fontId="4" fillId="2" borderId="0" xfId="0" applyFont="1" applyFill="1" applyBorder="1"/>
    <xf numFmtId="166" fontId="7" fillId="2" borderId="1" xfId="1" applyNumberFormat="1" applyFont="1" applyFill="1" applyBorder="1" applyAlignment="1">
      <alignment horizontal="right"/>
    </xf>
    <xf numFmtId="166" fontId="0" fillId="2" borderId="0" xfId="0" applyNumberFormat="1" applyFill="1"/>
    <xf numFmtId="3" fontId="3" fillId="2" borderId="1" xfId="0" applyNumberFormat="1" applyFont="1" applyFill="1" applyBorder="1" applyAlignment="1">
      <alignment horizontal="right" vertical="center" wrapText="1"/>
    </xf>
    <xf numFmtId="166" fontId="6" fillId="2" borderId="1" xfId="1" applyNumberFormat="1" applyFont="1" applyFill="1" applyBorder="1" applyAlignment="1">
      <alignment horizontal="right" vertical="center"/>
    </xf>
    <xf numFmtId="166" fontId="6" fillId="2" borderId="1" xfId="0" applyNumberFormat="1" applyFont="1" applyFill="1" applyBorder="1" applyAlignment="1">
      <alignment horizontal="right" vertical="center" wrapText="1"/>
    </xf>
    <xf numFmtId="166" fontId="6" fillId="2" borderId="6" xfId="0" applyNumberFormat="1" applyFont="1" applyFill="1" applyBorder="1" applyAlignment="1">
      <alignment horizontal="right" vertical="center" wrapText="1"/>
    </xf>
    <xf numFmtId="0" fontId="5" fillId="2" borderId="0" xfId="0" applyFont="1" applyFill="1" applyBorder="1" applyAlignment="1">
      <alignment horizontal="left"/>
    </xf>
    <xf numFmtId="0" fontId="0" fillId="2" borderId="0" xfId="0" applyFill="1" applyAlignment="1"/>
    <xf numFmtId="2" fontId="0" fillId="2" borderId="0" xfId="0" applyNumberFormat="1" applyFill="1" applyAlignment="1"/>
    <xf numFmtId="2" fontId="0" fillId="2" borderId="0" xfId="0" applyNumberFormat="1" applyFill="1"/>
    <xf numFmtId="167" fontId="0" fillId="2" borderId="0" xfId="0" applyNumberFormat="1" applyFill="1" applyAlignment="1"/>
    <xf numFmtId="168" fontId="0" fillId="2" borderId="0" xfId="0" applyNumberFormat="1" applyFill="1"/>
    <xf numFmtId="169" fontId="0" fillId="2" borderId="0" xfId="1" applyNumberFormat="1" applyFont="1" applyFill="1"/>
    <xf numFmtId="166" fontId="6" fillId="2" borderId="1" xfId="0" applyNumberFormat="1" applyFont="1" applyFill="1" applyBorder="1"/>
    <xf numFmtId="1" fontId="7" fillId="2" borderId="0" xfId="0" applyNumberFormat="1" applyFont="1" applyFill="1"/>
    <xf numFmtId="0" fontId="7" fillId="2" borderId="0" xfId="0" applyFont="1" applyFill="1"/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/>
    </xf>
  </cellXfs>
  <cellStyles count="4">
    <cellStyle name="Millares" xfId="1" builtinId="3"/>
    <cellStyle name="Millares 2" xfId="3"/>
    <cellStyle name="Normal" xfId="0" builtinId="0"/>
    <cellStyle name="Normal 2" xfId="2"/>
  </cellStyles>
  <dxfs count="0"/>
  <tableStyles count="0" defaultTableStyle="TableStyleMedium9" defaultPivotStyle="PivotStyleLight16"/>
  <colors>
    <mruColors>
      <color rgb="FF660033"/>
      <color rgb="FF006600"/>
      <color rgb="FFFC3304"/>
      <color rgb="FF0000CC"/>
      <color rgb="FF00FF00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4</xdr:col>
      <xdr:colOff>519393</xdr:colOff>
      <xdr:row>3</xdr:row>
      <xdr:rowOff>212650</xdr:rowOff>
    </xdr:to>
    <xdr:pic>
      <xdr:nvPicPr>
        <xdr:cNvPr id="3" name="Imagen 2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5265" y="156882"/>
          <a:ext cx="2962275" cy="526415"/>
        </a:xfrm>
        <a:prstGeom prst="rect">
          <a:avLst/>
        </a:prstGeom>
        <a:noFill/>
        <a:ln>
          <a:noFill/>
          <a:prstDash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AI43"/>
  <sheetViews>
    <sheetView tabSelected="1" zoomScale="85" zoomScaleNormal="85" workbookViewId="0">
      <pane xSplit="1" ySplit="4" topLeftCell="B5" activePane="bottomRight" state="frozen"/>
      <selection pane="topRight" activeCell="B1" sqref="B1"/>
      <selection pane="bottomLeft" activeCell="A10" sqref="A10"/>
      <selection pane="bottomRight" activeCell="A5" sqref="A5:A8"/>
    </sheetView>
  </sheetViews>
  <sheetFormatPr baseColWidth="10" defaultRowHeight="12.75" x14ac:dyDescent="0.2"/>
  <cols>
    <col min="1" max="1" width="13.28515625" style="1" customWidth="1"/>
    <col min="2" max="2" width="11.5703125" style="1" customWidth="1"/>
    <col min="3" max="3" width="11.85546875" style="1" customWidth="1"/>
    <col min="4" max="4" width="13.140625" style="1" customWidth="1"/>
    <col min="5" max="6" width="11.85546875" style="1" customWidth="1"/>
    <col min="7" max="7" width="13.42578125" style="1" customWidth="1"/>
    <col min="8" max="9" width="11.85546875" style="1" customWidth="1"/>
    <col min="10" max="10" width="13.5703125" style="1" customWidth="1"/>
    <col min="11" max="12" width="11.85546875" style="1" customWidth="1"/>
    <col min="13" max="13" width="14.140625" style="1" customWidth="1"/>
    <col min="14" max="15" width="11.85546875" style="1" customWidth="1"/>
    <col min="16" max="16" width="14.140625" style="1" customWidth="1"/>
    <col min="17" max="18" width="11.85546875" style="1" customWidth="1"/>
    <col min="19" max="19" width="13.28515625" style="1" customWidth="1"/>
    <col min="20" max="20" width="15.140625" style="1" customWidth="1"/>
    <col min="21" max="21" width="13" style="1" customWidth="1"/>
    <col min="22" max="22" width="14.85546875" style="1" customWidth="1"/>
    <col min="23" max="23" width="15.85546875" style="1" customWidth="1"/>
    <col min="24" max="24" width="15.7109375" style="1" customWidth="1"/>
    <col min="25" max="25" width="13.140625" style="1" customWidth="1"/>
    <col min="26" max="26" width="13.7109375" style="1" customWidth="1"/>
    <col min="27" max="27" width="13.42578125" style="1" customWidth="1"/>
    <col min="28" max="28" width="14.140625" style="1" bestFit="1" customWidth="1"/>
    <col min="29" max="29" width="13.7109375" style="1" bestFit="1" customWidth="1"/>
    <col min="30" max="30" width="13.42578125" style="1" customWidth="1"/>
    <col min="31" max="31" width="13.28515625" style="1" bestFit="1" customWidth="1"/>
    <col min="32" max="33" width="11.5703125" style="1" bestFit="1" customWidth="1"/>
    <col min="34" max="16384" width="11.42578125" style="1"/>
  </cols>
  <sheetData>
    <row r="4" spans="1:33" ht="23.25" x14ac:dyDescent="0.35">
      <c r="A4" s="40" t="s">
        <v>47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</row>
    <row r="5" spans="1:33" x14ac:dyDescent="0.2">
      <c r="A5" s="35" t="s">
        <v>4</v>
      </c>
      <c r="B5" s="35" t="s">
        <v>23</v>
      </c>
      <c r="C5" s="35" t="s">
        <v>24</v>
      </c>
      <c r="D5" s="35" t="s">
        <v>25</v>
      </c>
      <c r="E5" s="35" t="s">
        <v>9</v>
      </c>
      <c r="F5" s="35" t="s">
        <v>10</v>
      </c>
      <c r="G5" s="35" t="s">
        <v>17</v>
      </c>
      <c r="H5" s="35" t="s">
        <v>11</v>
      </c>
      <c r="I5" s="35" t="s">
        <v>12</v>
      </c>
      <c r="J5" s="35" t="s">
        <v>18</v>
      </c>
      <c r="K5" s="35" t="s">
        <v>13</v>
      </c>
      <c r="L5" s="35" t="s">
        <v>14</v>
      </c>
      <c r="M5" s="35" t="s">
        <v>19</v>
      </c>
      <c r="N5" s="35" t="s">
        <v>15</v>
      </c>
      <c r="O5" s="35" t="s">
        <v>16</v>
      </c>
      <c r="P5" s="35" t="s">
        <v>22</v>
      </c>
      <c r="Q5" s="35" t="s">
        <v>20</v>
      </c>
      <c r="R5" s="35" t="s">
        <v>21</v>
      </c>
      <c r="S5" s="32" t="s">
        <v>26</v>
      </c>
      <c r="T5" s="32" t="s">
        <v>27</v>
      </c>
      <c r="U5" s="32" t="s">
        <v>28</v>
      </c>
      <c r="V5" s="32" t="s">
        <v>31</v>
      </c>
      <c r="W5" s="32" t="s">
        <v>32</v>
      </c>
      <c r="X5" s="32" t="s">
        <v>33</v>
      </c>
      <c r="Y5" s="32" t="s">
        <v>34</v>
      </c>
      <c r="Z5" s="32" t="s">
        <v>35</v>
      </c>
      <c r="AA5" s="32" t="s">
        <v>36</v>
      </c>
      <c r="AB5" s="35" t="s">
        <v>37</v>
      </c>
      <c r="AC5" s="35" t="s">
        <v>38</v>
      </c>
      <c r="AD5" s="35" t="s">
        <v>39</v>
      </c>
      <c r="AE5" s="35" t="s">
        <v>41</v>
      </c>
      <c r="AF5" s="35" t="s">
        <v>42</v>
      </c>
      <c r="AG5" s="35" t="s">
        <v>43</v>
      </c>
    </row>
    <row r="6" spans="1:33" ht="12.75" customHeight="1" x14ac:dyDescent="0.2">
      <c r="A6" s="39"/>
      <c r="B6" s="39"/>
      <c r="C6" s="39"/>
      <c r="D6" s="35"/>
      <c r="E6" s="39"/>
      <c r="F6" s="39"/>
      <c r="G6" s="35"/>
      <c r="H6" s="39"/>
      <c r="I6" s="39"/>
      <c r="J6" s="35"/>
      <c r="K6" s="39"/>
      <c r="L6" s="39"/>
      <c r="M6" s="35"/>
      <c r="N6" s="39"/>
      <c r="O6" s="39"/>
      <c r="P6" s="35"/>
      <c r="Q6" s="39"/>
      <c r="R6" s="39"/>
      <c r="S6" s="33"/>
      <c r="T6" s="33"/>
      <c r="U6" s="33"/>
      <c r="V6" s="33"/>
      <c r="W6" s="33"/>
      <c r="X6" s="33"/>
      <c r="Y6" s="33"/>
      <c r="Z6" s="33"/>
      <c r="AA6" s="33"/>
      <c r="AB6" s="35"/>
      <c r="AC6" s="35"/>
      <c r="AD6" s="35"/>
      <c r="AE6" s="35"/>
      <c r="AF6" s="35"/>
      <c r="AG6" s="35"/>
    </row>
    <row r="7" spans="1:33" ht="12.75" customHeight="1" x14ac:dyDescent="0.2">
      <c r="A7" s="39"/>
      <c r="B7" s="39"/>
      <c r="C7" s="39"/>
      <c r="D7" s="35"/>
      <c r="E7" s="39"/>
      <c r="F7" s="39"/>
      <c r="G7" s="35"/>
      <c r="H7" s="39"/>
      <c r="I7" s="39"/>
      <c r="J7" s="35"/>
      <c r="K7" s="39"/>
      <c r="L7" s="39"/>
      <c r="M7" s="35"/>
      <c r="N7" s="39"/>
      <c r="O7" s="39"/>
      <c r="P7" s="35"/>
      <c r="Q7" s="39"/>
      <c r="R7" s="39"/>
      <c r="S7" s="33"/>
      <c r="T7" s="33"/>
      <c r="U7" s="33"/>
      <c r="V7" s="33"/>
      <c r="W7" s="33"/>
      <c r="X7" s="33"/>
      <c r="Y7" s="33"/>
      <c r="Z7" s="33"/>
      <c r="AA7" s="33"/>
      <c r="AB7" s="35"/>
      <c r="AC7" s="35"/>
      <c r="AD7" s="35"/>
      <c r="AE7" s="35"/>
      <c r="AF7" s="35"/>
      <c r="AG7" s="35"/>
    </row>
    <row r="8" spans="1:33" ht="12.75" customHeight="1" x14ac:dyDescent="0.2">
      <c r="A8" s="39"/>
      <c r="B8" s="39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4"/>
      <c r="T8" s="34"/>
      <c r="U8" s="34"/>
      <c r="V8" s="34"/>
      <c r="W8" s="34"/>
      <c r="X8" s="34"/>
      <c r="Y8" s="34"/>
      <c r="Z8" s="34"/>
      <c r="AA8" s="34"/>
      <c r="AB8" s="35"/>
      <c r="AC8" s="35"/>
      <c r="AD8" s="35"/>
      <c r="AE8" s="35"/>
      <c r="AF8" s="35"/>
      <c r="AG8" s="35"/>
    </row>
    <row r="9" spans="1:33" ht="15" x14ac:dyDescent="0.2">
      <c r="A9" s="5" t="s">
        <v>0</v>
      </c>
      <c r="B9" s="6">
        <v>6380</v>
      </c>
      <c r="C9" s="6">
        <v>13235</v>
      </c>
      <c r="D9" s="6">
        <v>6590</v>
      </c>
      <c r="E9" s="6">
        <v>6480</v>
      </c>
      <c r="F9" s="6">
        <v>13070</v>
      </c>
      <c r="G9" s="6">
        <v>6820</v>
      </c>
      <c r="H9" s="6">
        <v>6570</v>
      </c>
      <c r="I9" s="6">
        <v>13390</v>
      </c>
      <c r="J9" s="6">
        <v>5750</v>
      </c>
      <c r="K9" s="6">
        <v>6260</v>
      </c>
      <c r="L9" s="6">
        <v>12010</v>
      </c>
      <c r="M9" s="6">
        <v>5400</v>
      </c>
      <c r="N9" s="6">
        <v>5050</v>
      </c>
      <c r="O9" s="6">
        <f>M9+N9</f>
        <v>10450</v>
      </c>
      <c r="P9" s="6">
        <v>4200</v>
      </c>
      <c r="Q9" s="6">
        <v>3900</v>
      </c>
      <c r="R9" s="6">
        <f>P9+Q9</f>
        <v>8100</v>
      </c>
      <c r="S9" s="6">
        <v>3700</v>
      </c>
      <c r="T9" s="6">
        <v>3600</v>
      </c>
      <c r="U9" s="6">
        <f>S9+T9</f>
        <v>7300</v>
      </c>
      <c r="V9" s="6">
        <v>3800</v>
      </c>
      <c r="W9" s="6">
        <v>3800</v>
      </c>
      <c r="X9" s="6">
        <f>V9+W9</f>
        <v>7600</v>
      </c>
      <c r="Y9" s="6">
        <v>3600</v>
      </c>
      <c r="Z9" s="6">
        <v>3800</v>
      </c>
      <c r="AA9" s="7">
        <f>Y9+Z9</f>
        <v>7400</v>
      </c>
      <c r="AB9" s="8">
        <v>4070.0000000000005</v>
      </c>
      <c r="AC9" s="8">
        <v>3330</v>
      </c>
      <c r="AD9" s="6">
        <v>7400</v>
      </c>
      <c r="AE9" s="8">
        <v>3949</v>
      </c>
      <c r="AF9" s="8">
        <v>0</v>
      </c>
      <c r="AG9" s="8">
        <f>AE9+AF9</f>
        <v>3949</v>
      </c>
    </row>
    <row r="10" spans="1:33" ht="15" x14ac:dyDescent="0.2">
      <c r="A10" s="9" t="s">
        <v>1</v>
      </c>
      <c r="B10" s="6">
        <v>14575</v>
      </c>
      <c r="C10" s="6">
        <v>38855</v>
      </c>
      <c r="D10" s="6">
        <v>22600</v>
      </c>
      <c r="E10" s="6">
        <v>14220</v>
      </c>
      <c r="F10" s="6">
        <v>36820</v>
      </c>
      <c r="G10" s="6">
        <v>23770</v>
      </c>
      <c r="H10" s="6">
        <v>14430</v>
      </c>
      <c r="I10" s="6">
        <v>38200</v>
      </c>
      <c r="J10" s="6">
        <v>20600</v>
      </c>
      <c r="K10" s="6">
        <v>14650</v>
      </c>
      <c r="L10" s="6">
        <v>35250</v>
      </c>
      <c r="M10" s="6">
        <v>21580</v>
      </c>
      <c r="N10" s="6">
        <v>13300</v>
      </c>
      <c r="O10" s="6">
        <f t="shared" ref="O10:O13" si="0">M10+N10</f>
        <v>34880</v>
      </c>
      <c r="P10" s="6">
        <v>19700</v>
      </c>
      <c r="Q10" s="6">
        <v>14400</v>
      </c>
      <c r="R10" s="6">
        <f t="shared" ref="R10:R13" si="1">P10+Q10</f>
        <v>34100</v>
      </c>
      <c r="S10" s="6">
        <v>19500</v>
      </c>
      <c r="T10" s="6">
        <v>13000</v>
      </c>
      <c r="U10" s="6">
        <f t="shared" ref="U10:U13" si="2">S10+T10</f>
        <v>32500</v>
      </c>
      <c r="V10" s="6">
        <v>19000</v>
      </c>
      <c r="W10" s="6">
        <v>15000</v>
      </c>
      <c r="X10" s="6">
        <f t="shared" ref="X10:X13" si="3">V10+W10</f>
        <v>34000</v>
      </c>
      <c r="Y10" s="6">
        <v>18600</v>
      </c>
      <c r="Z10" s="6">
        <v>15500</v>
      </c>
      <c r="AA10" s="7">
        <f t="shared" ref="AA10:AA13" si="4">Y10+Z10</f>
        <v>34100</v>
      </c>
      <c r="AB10" s="8">
        <v>21687.599999999999</v>
      </c>
      <c r="AC10" s="8">
        <v>14458.400000000001</v>
      </c>
      <c r="AD10" s="6">
        <v>36146</v>
      </c>
      <c r="AE10" s="8">
        <v>22642</v>
      </c>
      <c r="AF10" s="8">
        <v>0</v>
      </c>
      <c r="AG10" s="8">
        <f t="shared" ref="AG10:AG13" si="5">AE10+AF10</f>
        <v>22642</v>
      </c>
    </row>
    <row r="11" spans="1:33" ht="15" x14ac:dyDescent="0.2">
      <c r="A11" s="9" t="s">
        <v>5</v>
      </c>
      <c r="B11" s="6">
        <v>20075</v>
      </c>
      <c r="C11" s="6">
        <v>51700</v>
      </c>
      <c r="D11" s="6">
        <v>31930</v>
      </c>
      <c r="E11" s="6">
        <v>20895</v>
      </c>
      <c r="F11" s="6">
        <v>52825</v>
      </c>
      <c r="G11" s="6">
        <v>33250</v>
      </c>
      <c r="H11" s="6">
        <v>21220</v>
      </c>
      <c r="I11" s="6">
        <v>54470</v>
      </c>
      <c r="J11" s="6">
        <v>28760</v>
      </c>
      <c r="K11" s="6">
        <v>21550</v>
      </c>
      <c r="L11" s="6">
        <v>50310</v>
      </c>
      <c r="M11" s="6">
        <v>29800</v>
      </c>
      <c r="N11" s="6">
        <v>18520</v>
      </c>
      <c r="O11" s="6">
        <f t="shared" si="0"/>
        <v>48320</v>
      </c>
      <c r="P11" s="6">
        <v>28400</v>
      </c>
      <c r="Q11" s="6">
        <v>18800</v>
      </c>
      <c r="R11" s="6">
        <f t="shared" si="1"/>
        <v>47200</v>
      </c>
      <c r="S11" s="6">
        <v>27420</v>
      </c>
      <c r="T11" s="6">
        <v>18280</v>
      </c>
      <c r="U11" s="6">
        <f t="shared" si="2"/>
        <v>45700</v>
      </c>
      <c r="V11" s="6">
        <v>28000</v>
      </c>
      <c r="W11" s="6">
        <v>19000</v>
      </c>
      <c r="X11" s="6">
        <f t="shared" si="3"/>
        <v>47000</v>
      </c>
      <c r="Y11" s="6">
        <v>26600</v>
      </c>
      <c r="Z11" s="6">
        <v>19800</v>
      </c>
      <c r="AA11" s="7">
        <f t="shared" si="4"/>
        <v>46400</v>
      </c>
      <c r="AB11" s="8">
        <v>28953.599999999999</v>
      </c>
      <c r="AC11" s="8">
        <v>19302.400000000001</v>
      </c>
      <c r="AD11" s="6">
        <v>48256</v>
      </c>
      <c r="AE11" s="8">
        <v>31374</v>
      </c>
      <c r="AF11" s="8">
        <v>0</v>
      </c>
      <c r="AG11" s="8">
        <f t="shared" si="5"/>
        <v>31374</v>
      </c>
    </row>
    <row r="12" spans="1:33" ht="15" x14ac:dyDescent="0.2">
      <c r="A12" s="9" t="s">
        <v>2</v>
      </c>
      <c r="B12" s="6">
        <v>13960</v>
      </c>
      <c r="C12" s="6">
        <v>22010</v>
      </c>
      <c r="D12" s="6">
        <v>7925</v>
      </c>
      <c r="E12" s="6">
        <v>12580</v>
      </c>
      <c r="F12" s="6">
        <v>20505</v>
      </c>
      <c r="G12" s="6">
        <v>8210</v>
      </c>
      <c r="H12" s="6">
        <v>12770</v>
      </c>
      <c r="I12" s="6">
        <v>20980</v>
      </c>
      <c r="J12" s="6">
        <v>7080</v>
      </c>
      <c r="K12" s="6">
        <v>12930</v>
      </c>
      <c r="L12" s="6">
        <v>20010</v>
      </c>
      <c r="M12" s="6">
        <v>8640</v>
      </c>
      <c r="N12" s="6">
        <v>14200</v>
      </c>
      <c r="O12" s="6">
        <f t="shared" si="0"/>
        <v>22840</v>
      </c>
      <c r="P12" s="6">
        <v>8800</v>
      </c>
      <c r="Q12" s="6">
        <v>15600</v>
      </c>
      <c r="R12" s="6">
        <f t="shared" si="1"/>
        <v>24400</v>
      </c>
      <c r="S12" s="6">
        <v>9440</v>
      </c>
      <c r="T12" s="6">
        <v>14160</v>
      </c>
      <c r="U12" s="6">
        <f t="shared" si="2"/>
        <v>23600</v>
      </c>
      <c r="V12" s="6">
        <v>9000</v>
      </c>
      <c r="W12" s="6">
        <v>15000</v>
      </c>
      <c r="X12" s="6">
        <f t="shared" si="3"/>
        <v>24000</v>
      </c>
      <c r="Y12" s="6">
        <v>9300</v>
      </c>
      <c r="Z12" s="6">
        <v>15600</v>
      </c>
      <c r="AA12" s="7">
        <f t="shared" si="4"/>
        <v>24900</v>
      </c>
      <c r="AB12" s="8">
        <v>10557.6</v>
      </c>
      <c r="AC12" s="8">
        <v>15836.4</v>
      </c>
      <c r="AD12" s="6">
        <v>26394</v>
      </c>
      <c r="AE12" s="8">
        <v>11021</v>
      </c>
      <c r="AF12" s="8">
        <v>0</v>
      </c>
      <c r="AG12" s="8">
        <f t="shared" si="5"/>
        <v>11021</v>
      </c>
    </row>
    <row r="13" spans="1:33" ht="15" x14ac:dyDescent="0.2">
      <c r="A13" s="9" t="s">
        <v>6</v>
      </c>
      <c r="B13" s="6">
        <v>4525</v>
      </c>
      <c r="C13" s="6">
        <v>12515</v>
      </c>
      <c r="D13" s="6">
        <v>6740</v>
      </c>
      <c r="E13" s="6">
        <v>4680</v>
      </c>
      <c r="F13" s="6">
        <v>11420</v>
      </c>
      <c r="G13" s="6">
        <v>6841</v>
      </c>
      <c r="H13" s="6">
        <v>4750</v>
      </c>
      <c r="I13" s="6">
        <v>11591</v>
      </c>
      <c r="J13" s="6">
        <v>5800</v>
      </c>
      <c r="K13" s="6">
        <v>4930</v>
      </c>
      <c r="L13" s="6">
        <v>10730</v>
      </c>
      <c r="M13" s="6">
        <v>8620</v>
      </c>
      <c r="N13" s="6">
        <v>5415</v>
      </c>
      <c r="O13" s="6">
        <f t="shared" si="0"/>
        <v>14035</v>
      </c>
      <c r="P13" s="6">
        <v>8500</v>
      </c>
      <c r="Q13" s="6">
        <v>5100</v>
      </c>
      <c r="R13" s="6">
        <f t="shared" si="1"/>
        <v>13600</v>
      </c>
      <c r="S13" s="6">
        <v>7920</v>
      </c>
      <c r="T13" s="6">
        <v>5280</v>
      </c>
      <c r="U13" s="6">
        <f t="shared" si="2"/>
        <v>13200</v>
      </c>
      <c r="V13" s="6">
        <v>8000</v>
      </c>
      <c r="W13" s="6">
        <v>5000</v>
      </c>
      <c r="X13" s="6">
        <f t="shared" si="3"/>
        <v>13000</v>
      </c>
      <c r="Y13" s="6">
        <v>7800</v>
      </c>
      <c r="Z13" s="6">
        <v>5500</v>
      </c>
      <c r="AA13" s="7">
        <f t="shared" si="4"/>
        <v>13300</v>
      </c>
      <c r="AB13" s="8">
        <v>8379</v>
      </c>
      <c r="AC13" s="8">
        <v>5586</v>
      </c>
      <c r="AD13" s="6">
        <v>13965</v>
      </c>
      <c r="AE13" s="8">
        <v>8938</v>
      </c>
      <c r="AF13" s="8">
        <v>0</v>
      </c>
      <c r="AG13" s="8">
        <f t="shared" si="5"/>
        <v>8938</v>
      </c>
    </row>
    <row r="14" spans="1:33" ht="15.75" x14ac:dyDescent="0.25">
      <c r="A14" s="10" t="s">
        <v>3</v>
      </c>
      <c r="B14" s="11">
        <v>59515</v>
      </c>
      <c r="C14" s="11">
        <v>138315</v>
      </c>
      <c r="D14" s="11">
        <v>75785</v>
      </c>
      <c r="E14" s="11">
        <v>58855</v>
      </c>
      <c r="F14" s="11">
        <v>134640</v>
      </c>
      <c r="G14" s="11">
        <v>78891</v>
      </c>
      <c r="H14" s="11">
        <v>59740</v>
      </c>
      <c r="I14" s="11">
        <v>138631</v>
      </c>
      <c r="J14" s="11">
        <v>67990</v>
      </c>
      <c r="K14" s="11">
        <v>60320</v>
      </c>
      <c r="L14" s="11">
        <v>128310</v>
      </c>
      <c r="M14" s="11">
        <f t="shared" ref="M14:U14" si="6">SUM(M9:M13)</f>
        <v>74040</v>
      </c>
      <c r="N14" s="11">
        <f t="shared" si="6"/>
        <v>56485</v>
      </c>
      <c r="O14" s="11">
        <f t="shared" si="6"/>
        <v>130525</v>
      </c>
      <c r="P14" s="11">
        <f t="shared" si="6"/>
        <v>69600</v>
      </c>
      <c r="Q14" s="11">
        <f t="shared" si="6"/>
        <v>57800</v>
      </c>
      <c r="R14" s="11">
        <f t="shared" si="6"/>
        <v>127400</v>
      </c>
      <c r="S14" s="11">
        <f t="shared" si="6"/>
        <v>67980</v>
      </c>
      <c r="T14" s="11">
        <f t="shared" si="6"/>
        <v>54320</v>
      </c>
      <c r="U14" s="11">
        <f t="shared" si="6"/>
        <v>122300</v>
      </c>
      <c r="V14" s="11">
        <f t="shared" ref="V14:AA14" si="7">SUM(V9:V13)</f>
        <v>67800</v>
      </c>
      <c r="W14" s="11">
        <f t="shared" si="7"/>
        <v>57800</v>
      </c>
      <c r="X14" s="11">
        <f t="shared" si="7"/>
        <v>125600</v>
      </c>
      <c r="Y14" s="11">
        <f t="shared" si="7"/>
        <v>65900</v>
      </c>
      <c r="Z14" s="11">
        <f t="shared" si="7"/>
        <v>60200</v>
      </c>
      <c r="AA14" s="12">
        <f t="shared" si="7"/>
        <v>126100</v>
      </c>
      <c r="AB14" s="29">
        <f>SUM(AB9:AB13)</f>
        <v>73647.799999999988</v>
      </c>
      <c r="AC14" s="29">
        <f>SUM(AC9:AC13)</f>
        <v>58513.200000000004</v>
      </c>
      <c r="AD14" s="11">
        <v>132161</v>
      </c>
      <c r="AE14" s="29">
        <f>SUM(AE9:AE13)</f>
        <v>77924</v>
      </c>
      <c r="AF14" s="29">
        <f>SUM(AF9:AF13)</f>
        <v>0</v>
      </c>
      <c r="AG14" s="11">
        <v>132161</v>
      </c>
    </row>
    <row r="15" spans="1:33" ht="14.25" x14ac:dyDescent="0.2">
      <c r="M15" s="2"/>
      <c r="Y15" s="13"/>
      <c r="Z15" s="13"/>
      <c r="AA15" s="14"/>
      <c r="AB15" s="15"/>
      <c r="AC15" s="15"/>
      <c r="AD15" s="14"/>
    </row>
    <row r="16" spans="1:33" ht="23.25" x14ac:dyDescent="0.35">
      <c r="A16" s="40" t="s">
        <v>48</v>
      </c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</row>
    <row r="17" spans="1:35" x14ac:dyDescent="0.2">
      <c r="A17" s="32" t="s">
        <v>4</v>
      </c>
      <c r="B17" s="32" t="s">
        <v>23</v>
      </c>
      <c r="C17" s="32" t="s">
        <v>24</v>
      </c>
      <c r="D17" s="32" t="s">
        <v>25</v>
      </c>
      <c r="E17" s="32" t="s">
        <v>9</v>
      </c>
      <c r="F17" s="32" t="s">
        <v>10</v>
      </c>
      <c r="G17" s="32" t="s">
        <v>17</v>
      </c>
      <c r="H17" s="32" t="s">
        <v>11</v>
      </c>
      <c r="I17" s="32" t="s">
        <v>12</v>
      </c>
      <c r="J17" s="32" t="s">
        <v>18</v>
      </c>
      <c r="K17" s="32" t="s">
        <v>13</v>
      </c>
      <c r="L17" s="32" t="s">
        <v>14</v>
      </c>
      <c r="M17" s="32" t="s">
        <v>19</v>
      </c>
      <c r="N17" s="32" t="s">
        <v>15</v>
      </c>
      <c r="O17" s="32" t="s">
        <v>16</v>
      </c>
      <c r="P17" s="32" t="s">
        <v>22</v>
      </c>
      <c r="Q17" s="32" t="s">
        <v>20</v>
      </c>
      <c r="R17" s="32" t="s">
        <v>21</v>
      </c>
      <c r="S17" s="32" t="s">
        <v>26</v>
      </c>
      <c r="T17" s="32" t="s">
        <v>27</v>
      </c>
      <c r="U17" s="32" t="s">
        <v>28</v>
      </c>
      <c r="V17" s="32" t="s">
        <v>31</v>
      </c>
      <c r="W17" s="32" t="s">
        <v>32</v>
      </c>
      <c r="X17" s="32" t="s">
        <v>33</v>
      </c>
      <c r="Y17" s="32" t="s">
        <v>34</v>
      </c>
      <c r="Z17" s="32" t="s">
        <v>35</v>
      </c>
      <c r="AA17" s="36" t="s">
        <v>36</v>
      </c>
      <c r="AB17" s="35" t="s">
        <v>44</v>
      </c>
      <c r="AC17" s="35" t="s">
        <v>45</v>
      </c>
      <c r="AD17" s="35" t="s">
        <v>46</v>
      </c>
      <c r="AE17" s="35" t="s">
        <v>41</v>
      </c>
      <c r="AF17" s="35" t="s">
        <v>42</v>
      </c>
      <c r="AG17" s="35" t="s">
        <v>43</v>
      </c>
    </row>
    <row r="18" spans="1:35" ht="12.75" customHeight="1" x14ac:dyDescent="0.2">
      <c r="A18" s="33"/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7"/>
      <c r="AB18" s="35"/>
      <c r="AC18" s="35"/>
      <c r="AD18" s="35"/>
      <c r="AE18" s="35"/>
      <c r="AF18" s="35"/>
      <c r="AG18" s="35"/>
    </row>
    <row r="19" spans="1:35" ht="12.75" customHeight="1" x14ac:dyDescent="0.2">
      <c r="A19" s="33"/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7"/>
      <c r="AB19" s="35"/>
      <c r="AC19" s="35"/>
      <c r="AD19" s="35"/>
      <c r="AE19" s="35"/>
      <c r="AF19" s="35"/>
      <c r="AG19" s="35"/>
    </row>
    <row r="20" spans="1:35" ht="12.75" customHeight="1" x14ac:dyDescent="0.2">
      <c r="A20" s="34"/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8"/>
      <c r="AB20" s="35"/>
      <c r="AC20" s="35"/>
      <c r="AD20" s="35"/>
      <c r="AE20" s="35"/>
      <c r="AF20" s="35"/>
      <c r="AG20" s="35"/>
    </row>
    <row r="21" spans="1:35" ht="15" x14ac:dyDescent="0.2">
      <c r="A21" s="5" t="s">
        <v>0</v>
      </c>
      <c r="B21" s="6"/>
      <c r="C21" s="6">
        <v>250674</v>
      </c>
      <c r="D21" s="16">
        <v>119944</v>
      </c>
      <c r="E21" s="6">
        <v>125210</v>
      </c>
      <c r="F21" s="6">
        <v>245154</v>
      </c>
      <c r="G21" s="16">
        <v>119060</v>
      </c>
      <c r="H21" s="6">
        <v>132990</v>
      </c>
      <c r="I21" s="6">
        <v>252050</v>
      </c>
      <c r="J21" s="16">
        <v>142045</v>
      </c>
      <c r="K21" s="6">
        <v>88700</v>
      </c>
      <c r="L21" s="6">
        <v>230745</v>
      </c>
      <c r="M21" s="16">
        <v>108700</v>
      </c>
      <c r="N21" s="6">
        <v>100350</v>
      </c>
      <c r="O21" s="6">
        <f>M21+N21</f>
        <v>209050</v>
      </c>
      <c r="P21" s="16">
        <v>88372</v>
      </c>
      <c r="Q21" s="6">
        <v>79800</v>
      </c>
      <c r="R21" s="6">
        <f>P21+Q21</f>
        <v>168172</v>
      </c>
      <c r="S21" s="16">
        <v>64416</v>
      </c>
      <c r="T21" s="6">
        <v>69784</v>
      </c>
      <c r="U21" s="6">
        <f>S21+T21</f>
        <v>134200</v>
      </c>
      <c r="V21" s="16">
        <f>T9*20.5</f>
        <v>73800</v>
      </c>
      <c r="W21" s="6">
        <f>V9*21</f>
        <v>79800</v>
      </c>
      <c r="X21" s="6">
        <f>V21+W21</f>
        <v>153600</v>
      </c>
      <c r="Y21" s="16">
        <v>57416</v>
      </c>
      <c r="Z21" s="6">
        <v>78000</v>
      </c>
      <c r="AA21" s="7">
        <f t="shared" ref="AA21:AA25" si="8">Y21+Z21</f>
        <v>135416</v>
      </c>
      <c r="AB21" s="8">
        <v>67932</v>
      </c>
      <c r="AC21" s="8">
        <v>83028</v>
      </c>
      <c r="AD21" s="6">
        <v>150960</v>
      </c>
      <c r="AE21" s="8">
        <v>62618</v>
      </c>
      <c r="AF21" s="8">
        <v>0</v>
      </c>
      <c r="AG21" s="8">
        <f>AE21+AF21</f>
        <v>62618</v>
      </c>
      <c r="AH21" s="4"/>
    </row>
    <row r="22" spans="1:35" ht="15" x14ac:dyDescent="0.2">
      <c r="A22" s="9" t="s">
        <v>1</v>
      </c>
      <c r="B22" s="6"/>
      <c r="C22" s="6">
        <v>721904</v>
      </c>
      <c r="D22" s="16">
        <v>274010</v>
      </c>
      <c r="E22" s="6">
        <v>429400</v>
      </c>
      <c r="F22" s="6">
        <v>703410</v>
      </c>
      <c r="G22" s="16">
        <v>261790</v>
      </c>
      <c r="H22" s="6">
        <v>463515</v>
      </c>
      <c r="I22" s="6">
        <v>725305</v>
      </c>
      <c r="J22" s="16">
        <v>292300</v>
      </c>
      <c r="K22" s="6">
        <v>427100</v>
      </c>
      <c r="L22" s="6">
        <v>719400</v>
      </c>
      <c r="M22" s="16">
        <v>288600</v>
      </c>
      <c r="N22" s="6">
        <v>475900</v>
      </c>
      <c r="O22" s="6">
        <f t="shared" ref="O22:O25" si="9">M22+N22</f>
        <v>764500</v>
      </c>
      <c r="P22" s="16">
        <v>246050</v>
      </c>
      <c r="Q22" s="6">
        <v>462950</v>
      </c>
      <c r="R22" s="6">
        <f t="shared" ref="R22:R25" si="10">P22+Q22</f>
        <v>709000</v>
      </c>
      <c r="S22" s="16">
        <v>268800</v>
      </c>
      <c r="T22" s="6">
        <v>403200</v>
      </c>
      <c r="U22" s="6">
        <f t="shared" ref="U22:U25" si="11">S22+T22</f>
        <v>672000</v>
      </c>
      <c r="V22" s="16">
        <f>T10*21.5</f>
        <v>279500</v>
      </c>
      <c r="W22" s="6">
        <f>V10*22</f>
        <v>418000</v>
      </c>
      <c r="X22" s="6">
        <f t="shared" ref="X22:X25" si="12">V22+W22</f>
        <v>697500</v>
      </c>
      <c r="Y22" s="16">
        <v>216539</v>
      </c>
      <c r="Z22" s="6">
        <f>Y10*22</f>
        <v>409200</v>
      </c>
      <c r="AA22" s="7">
        <f t="shared" si="8"/>
        <v>625739</v>
      </c>
      <c r="AB22" s="8">
        <v>285436.79999999999</v>
      </c>
      <c r="AC22" s="8">
        <v>428155.2</v>
      </c>
      <c r="AD22" s="6">
        <v>713592</v>
      </c>
      <c r="AE22" s="8">
        <v>225924</v>
      </c>
      <c r="AF22" s="8">
        <v>0</v>
      </c>
      <c r="AG22" s="8">
        <f t="shared" ref="AG22:AG25" si="13">AE22+AF22</f>
        <v>225924</v>
      </c>
      <c r="AH22" s="4"/>
    </row>
    <row r="23" spans="1:35" ht="15" x14ac:dyDescent="0.2">
      <c r="A23" s="9" t="s">
        <v>5</v>
      </c>
      <c r="B23" s="6"/>
      <c r="C23" s="6">
        <v>964150</v>
      </c>
      <c r="D23" s="16">
        <v>377410</v>
      </c>
      <c r="E23" s="6">
        <v>606670</v>
      </c>
      <c r="F23" s="6">
        <v>984080</v>
      </c>
      <c r="G23" s="16">
        <v>382630</v>
      </c>
      <c r="H23" s="6">
        <v>648375</v>
      </c>
      <c r="I23" s="6">
        <v>1031005</v>
      </c>
      <c r="J23" s="16">
        <v>410100</v>
      </c>
      <c r="K23" s="6">
        <v>629500</v>
      </c>
      <c r="L23" s="6">
        <v>1039600</v>
      </c>
      <c r="M23" s="16">
        <v>428500</v>
      </c>
      <c r="N23" s="6">
        <v>635900</v>
      </c>
      <c r="O23" s="6">
        <f t="shared" si="9"/>
        <v>1064400</v>
      </c>
      <c r="P23" s="16">
        <v>348176</v>
      </c>
      <c r="Q23" s="6">
        <v>653200</v>
      </c>
      <c r="R23" s="6">
        <f t="shared" si="10"/>
        <v>1001376</v>
      </c>
      <c r="S23" s="16">
        <v>383280</v>
      </c>
      <c r="T23" s="6">
        <v>574920</v>
      </c>
      <c r="U23" s="6">
        <f t="shared" si="11"/>
        <v>958200</v>
      </c>
      <c r="V23" s="16">
        <f>T11*22.5</f>
        <v>411300</v>
      </c>
      <c r="W23" s="6">
        <f>V11*23</f>
        <v>644000</v>
      </c>
      <c r="X23" s="6">
        <f t="shared" si="12"/>
        <v>1055300</v>
      </c>
      <c r="Y23" s="16">
        <v>316607</v>
      </c>
      <c r="Z23" s="6">
        <v>648000</v>
      </c>
      <c r="AA23" s="7">
        <f t="shared" si="8"/>
        <v>964607</v>
      </c>
      <c r="AB23" s="8">
        <v>430144</v>
      </c>
      <c r="AC23" s="8">
        <v>645216</v>
      </c>
      <c r="AD23" s="6">
        <v>1075360</v>
      </c>
      <c r="AE23" s="8">
        <v>416263</v>
      </c>
      <c r="AF23" s="8">
        <v>0</v>
      </c>
      <c r="AG23" s="8">
        <f t="shared" si="13"/>
        <v>416263</v>
      </c>
      <c r="AH23" s="4"/>
    </row>
    <row r="24" spans="1:35" ht="15" x14ac:dyDescent="0.2">
      <c r="A24" s="9" t="s">
        <v>2</v>
      </c>
      <c r="B24" s="6"/>
      <c r="C24" s="6">
        <v>431900</v>
      </c>
      <c r="D24" s="16">
        <v>262448</v>
      </c>
      <c r="E24" s="6">
        <v>150575</v>
      </c>
      <c r="F24" s="6">
        <v>413023</v>
      </c>
      <c r="G24" s="16">
        <v>264950</v>
      </c>
      <c r="H24" s="6">
        <v>160095</v>
      </c>
      <c r="I24" s="6">
        <v>425045</v>
      </c>
      <c r="J24" s="16">
        <v>316500</v>
      </c>
      <c r="K24" s="6">
        <v>126800</v>
      </c>
      <c r="L24" s="6">
        <v>443300</v>
      </c>
      <c r="M24" s="16">
        <v>306700</v>
      </c>
      <c r="N24" s="6">
        <v>187800</v>
      </c>
      <c r="O24" s="6">
        <f t="shared" si="9"/>
        <v>494500</v>
      </c>
      <c r="P24" s="16">
        <v>298200</v>
      </c>
      <c r="Q24" s="6">
        <v>211200</v>
      </c>
      <c r="R24" s="6">
        <f t="shared" si="10"/>
        <v>509400</v>
      </c>
      <c r="S24" s="16">
        <v>290640</v>
      </c>
      <c r="T24" s="6">
        <v>193760</v>
      </c>
      <c r="U24" s="6">
        <f t="shared" si="11"/>
        <v>484400</v>
      </c>
      <c r="V24" s="16">
        <f>T12*22</f>
        <v>311520</v>
      </c>
      <c r="W24" s="6">
        <f>V12*22.5</f>
        <v>202500</v>
      </c>
      <c r="X24" s="6">
        <f t="shared" si="12"/>
        <v>514020</v>
      </c>
      <c r="Y24" s="16">
        <v>237865</v>
      </c>
      <c r="Z24" s="6">
        <v>210000</v>
      </c>
      <c r="AA24" s="7">
        <f t="shared" si="8"/>
        <v>447865</v>
      </c>
      <c r="AB24" s="8">
        <v>318000</v>
      </c>
      <c r="AC24" s="8">
        <v>212000</v>
      </c>
      <c r="AD24" s="6">
        <v>530000</v>
      </c>
      <c r="AE24" s="8">
        <v>339427</v>
      </c>
      <c r="AF24" s="8">
        <v>0</v>
      </c>
      <c r="AG24" s="8">
        <f t="shared" si="13"/>
        <v>339427</v>
      </c>
      <c r="AH24" s="4"/>
    </row>
    <row r="25" spans="1:35" ht="15" x14ac:dyDescent="0.2">
      <c r="A25" s="9" t="s">
        <v>7</v>
      </c>
      <c r="B25" s="6"/>
      <c r="C25" s="6">
        <v>235892</v>
      </c>
      <c r="D25" s="16">
        <v>85070</v>
      </c>
      <c r="E25" s="6">
        <v>128060</v>
      </c>
      <c r="F25" s="6">
        <v>213130</v>
      </c>
      <c r="G25" s="16">
        <v>85644</v>
      </c>
      <c r="H25" s="6">
        <v>133399.5</v>
      </c>
      <c r="I25" s="6">
        <v>219043.5</v>
      </c>
      <c r="J25" s="16">
        <v>107955</v>
      </c>
      <c r="K25" s="6">
        <v>97900</v>
      </c>
      <c r="L25" s="6">
        <v>205855</v>
      </c>
      <c r="M25" s="16">
        <v>94200</v>
      </c>
      <c r="N25" s="6">
        <v>161400</v>
      </c>
      <c r="O25" s="6">
        <f t="shared" si="9"/>
        <v>255600</v>
      </c>
      <c r="P25" s="16">
        <v>101802</v>
      </c>
      <c r="Q25" s="6">
        <v>174250</v>
      </c>
      <c r="R25" s="6">
        <f t="shared" si="10"/>
        <v>276052</v>
      </c>
      <c r="S25" s="16">
        <v>96800</v>
      </c>
      <c r="T25" s="6">
        <v>145200</v>
      </c>
      <c r="U25" s="6">
        <f t="shared" si="11"/>
        <v>242000</v>
      </c>
      <c r="V25" s="16">
        <f>T13*20.5</f>
        <v>108240</v>
      </c>
      <c r="W25" s="6">
        <f>V13*21</f>
        <v>168000</v>
      </c>
      <c r="X25" s="6">
        <f t="shared" si="12"/>
        <v>276240</v>
      </c>
      <c r="Y25" s="16">
        <v>84073</v>
      </c>
      <c r="Z25" s="6">
        <v>166000</v>
      </c>
      <c r="AA25" s="7">
        <f t="shared" si="8"/>
        <v>250073</v>
      </c>
      <c r="AB25" s="8">
        <v>112770</v>
      </c>
      <c r="AC25" s="8">
        <v>169155</v>
      </c>
      <c r="AD25" s="6">
        <v>281925</v>
      </c>
      <c r="AE25" s="8">
        <v>157044</v>
      </c>
      <c r="AF25" s="8">
        <v>0</v>
      </c>
      <c r="AG25" s="8">
        <f t="shared" si="13"/>
        <v>157044</v>
      </c>
      <c r="AH25" s="4"/>
    </row>
    <row r="26" spans="1:35" ht="15.75" x14ac:dyDescent="0.25">
      <c r="A26" s="10" t="s">
        <v>3</v>
      </c>
      <c r="B26" s="18"/>
      <c r="C26" s="11">
        <v>2604520</v>
      </c>
      <c r="D26" s="19">
        <v>1118882</v>
      </c>
      <c r="E26" s="11">
        <v>1439915</v>
      </c>
      <c r="F26" s="11">
        <v>2558797</v>
      </c>
      <c r="G26" s="19">
        <v>1114074</v>
      </c>
      <c r="H26" s="11">
        <v>1538374.5</v>
      </c>
      <c r="I26" s="11">
        <v>2652448.5</v>
      </c>
      <c r="J26" s="19">
        <v>1268900</v>
      </c>
      <c r="K26" s="11">
        <v>1370000</v>
      </c>
      <c r="L26" s="11">
        <v>2638900</v>
      </c>
      <c r="M26" s="19">
        <f t="shared" ref="M26:R26" si="14">SUM(M21:M25)</f>
        <v>1226700</v>
      </c>
      <c r="N26" s="11">
        <f t="shared" si="14"/>
        <v>1561350</v>
      </c>
      <c r="O26" s="11">
        <f t="shared" si="14"/>
        <v>2788050</v>
      </c>
      <c r="P26" s="19">
        <f t="shared" si="14"/>
        <v>1082600</v>
      </c>
      <c r="Q26" s="11">
        <f t="shared" si="14"/>
        <v>1581400</v>
      </c>
      <c r="R26" s="11">
        <f t="shared" si="14"/>
        <v>2664000</v>
      </c>
      <c r="S26" s="19">
        <f>SUM(S21:S25)</f>
        <v>1103936</v>
      </c>
      <c r="T26" s="20">
        <f t="shared" ref="T26:U26" si="15">SUM(T21:T25)</f>
        <v>1386864</v>
      </c>
      <c r="U26" s="20">
        <f t="shared" si="15"/>
        <v>2490800</v>
      </c>
      <c r="V26" s="19">
        <f>SUM(V21:V25)</f>
        <v>1184360</v>
      </c>
      <c r="W26" s="20">
        <f>SUM(W21:W25)</f>
        <v>1512300</v>
      </c>
      <c r="X26" s="20">
        <f t="shared" ref="X26" si="16">SUM(X21:X25)</f>
        <v>2696660</v>
      </c>
      <c r="Y26" s="19">
        <f>SUM(Y21:Y25)</f>
        <v>912500</v>
      </c>
      <c r="Z26" s="20">
        <f>SUM(Z21:Z25)</f>
        <v>1511200</v>
      </c>
      <c r="AA26" s="21">
        <f t="shared" ref="AA26" si="17">SUM(AA21:AA25)</f>
        <v>2423700</v>
      </c>
      <c r="AB26" s="29">
        <f>SUM(AB21:AB25)</f>
        <v>1214282.8</v>
      </c>
      <c r="AC26" s="29">
        <f>SUM(AC21:AC25)</f>
        <v>1537554.2</v>
      </c>
      <c r="AD26" s="20">
        <f>SUM(AD21:AD25)</f>
        <v>2751837</v>
      </c>
      <c r="AE26" s="29">
        <f>SUM(AE21:AE25)</f>
        <v>1201276</v>
      </c>
      <c r="AF26" s="29">
        <f>SUM(AF21:AF25)</f>
        <v>0</v>
      </c>
      <c r="AG26" s="11">
        <v>132161</v>
      </c>
      <c r="AH26" s="30"/>
      <c r="AI26" s="31"/>
    </row>
    <row r="27" spans="1:35" hidden="1" x14ac:dyDescent="0.2">
      <c r="A27" s="22"/>
      <c r="B27" s="23"/>
      <c r="C27" s="23"/>
      <c r="D27" s="23"/>
      <c r="E27" s="23"/>
      <c r="N27" s="17"/>
      <c r="X27" s="2"/>
      <c r="AF27" s="3" t="e">
        <f>#REF!/AA15</f>
        <v>#REF!</v>
      </c>
    </row>
    <row r="28" spans="1:35" hidden="1" x14ac:dyDescent="0.2">
      <c r="A28" s="1" t="s">
        <v>29</v>
      </c>
      <c r="B28" s="23" t="s">
        <v>30</v>
      </c>
      <c r="C28" s="23"/>
      <c r="D28" s="24"/>
      <c r="E28" s="24"/>
      <c r="F28" s="25"/>
      <c r="G28" s="25"/>
      <c r="H28" s="25"/>
      <c r="I28" s="25"/>
      <c r="J28" s="25"/>
      <c r="K28" s="25"/>
      <c r="L28" s="25"/>
      <c r="M28" s="25"/>
      <c r="N28" s="25"/>
      <c r="O28" s="25"/>
      <c r="U28" s="17"/>
      <c r="X28" s="2"/>
      <c r="AF28" s="3" t="e">
        <f>#REF!/AA16</f>
        <v>#REF!</v>
      </c>
    </row>
    <row r="29" spans="1:35" hidden="1" x14ac:dyDescent="0.2">
      <c r="A29" s="1">
        <v>2008</v>
      </c>
      <c r="B29" s="3">
        <f>C26/C14</f>
        <v>18.830351010374869</v>
      </c>
      <c r="C29" s="3"/>
      <c r="K29" s="17"/>
      <c r="M29" s="17"/>
      <c r="N29" s="4"/>
      <c r="O29" s="3"/>
      <c r="AF29" s="3" t="e">
        <f>#REF!/AA17</f>
        <v>#REF!</v>
      </c>
    </row>
    <row r="30" spans="1:35" hidden="1" x14ac:dyDescent="0.2">
      <c r="A30" s="1">
        <v>2009</v>
      </c>
      <c r="B30" s="26">
        <f>F26/F14</f>
        <v>19.004731134878195</v>
      </c>
      <c r="C30" s="26"/>
      <c r="D30" s="23"/>
      <c r="E30" s="23"/>
      <c r="M30" s="17"/>
      <c r="N30" s="4"/>
      <c r="O30" s="3"/>
      <c r="AF30" s="3" t="e">
        <f>#REF!/AA18</f>
        <v>#REF!</v>
      </c>
    </row>
    <row r="31" spans="1:35" hidden="1" x14ac:dyDescent="0.2">
      <c r="A31" s="1">
        <v>2010</v>
      </c>
      <c r="B31" s="3">
        <f>I26/I14</f>
        <v>19.133155643398663</v>
      </c>
      <c r="C31" s="3"/>
      <c r="M31" s="17"/>
      <c r="N31" s="4"/>
      <c r="O31" s="3"/>
      <c r="AF31" s="3" t="e">
        <f>#REF!/AA19</f>
        <v>#REF!</v>
      </c>
    </row>
    <row r="32" spans="1:35" hidden="1" x14ac:dyDescent="0.2">
      <c r="A32" s="1">
        <v>2011</v>
      </c>
      <c r="B32" s="3">
        <f>L26/L14</f>
        <v>20.566596524043334</v>
      </c>
      <c r="C32" s="3"/>
      <c r="M32" s="17"/>
      <c r="N32" s="4"/>
      <c r="AF32" s="3" t="e">
        <f>#REF!/AA20</f>
        <v>#REF!</v>
      </c>
    </row>
    <row r="33" spans="1:32" hidden="1" x14ac:dyDescent="0.2">
      <c r="A33" s="1">
        <v>2012</v>
      </c>
      <c r="B33" s="3">
        <f>O26/O14</f>
        <v>21.360275809231947</v>
      </c>
      <c r="C33" s="3"/>
      <c r="M33" s="27"/>
      <c r="N33" s="4"/>
      <c r="AF33" s="3" t="e">
        <f>#REF!/AA21</f>
        <v>#REF!</v>
      </c>
    </row>
    <row r="34" spans="1:32" hidden="1" x14ac:dyDescent="0.2">
      <c r="A34" s="1">
        <v>2013</v>
      </c>
      <c r="B34" s="3">
        <f>R26/R14</f>
        <v>20.910518053375196</v>
      </c>
      <c r="C34" s="3"/>
      <c r="AF34" s="3" t="e">
        <f>#REF!/AA22</f>
        <v>#REF!</v>
      </c>
    </row>
    <row r="35" spans="1:32" hidden="1" x14ac:dyDescent="0.2">
      <c r="A35" s="1">
        <v>2014</v>
      </c>
      <c r="B35" s="3">
        <f>U26/U14</f>
        <v>20.366312346688471</v>
      </c>
      <c r="C35" s="3"/>
      <c r="AF35" s="3" t="e">
        <f>#REF!/AA23</f>
        <v>#REF!</v>
      </c>
    </row>
    <row r="36" spans="1:32" x14ac:dyDescent="0.2">
      <c r="A36" s="1" t="s">
        <v>8</v>
      </c>
    </row>
    <row r="38" spans="1:32" x14ac:dyDescent="0.2">
      <c r="A38" s="1" t="s">
        <v>40</v>
      </c>
      <c r="X38" s="28"/>
      <c r="Y38" s="17"/>
      <c r="Z38" s="17"/>
      <c r="AC38" s="17"/>
    </row>
    <row r="39" spans="1:32" x14ac:dyDescent="0.2">
      <c r="X39" s="28"/>
      <c r="AA39" s="17"/>
      <c r="AD39" s="17"/>
    </row>
    <row r="40" spans="1:32" x14ac:dyDescent="0.2">
      <c r="X40" s="28"/>
    </row>
    <row r="41" spans="1:32" x14ac:dyDescent="0.2">
      <c r="X41" s="28"/>
    </row>
    <row r="42" spans="1:32" x14ac:dyDescent="0.2">
      <c r="X42" s="28"/>
      <c r="AA42" s="17"/>
      <c r="AD42" s="17"/>
    </row>
    <row r="43" spans="1:32" x14ac:dyDescent="0.2">
      <c r="X43" s="28"/>
    </row>
  </sheetData>
  <mergeCells count="68">
    <mergeCell ref="AE5:AE8"/>
    <mergeCell ref="AF5:AF8"/>
    <mergeCell ref="AG5:AG8"/>
    <mergeCell ref="AE17:AE20"/>
    <mergeCell ref="AF17:AF20"/>
    <mergeCell ref="AG17:AG20"/>
    <mergeCell ref="A16:AD16"/>
    <mergeCell ref="A17:A20"/>
    <mergeCell ref="G17:G20"/>
    <mergeCell ref="H17:H20"/>
    <mergeCell ref="I17:I20"/>
    <mergeCell ref="J17:J20"/>
    <mergeCell ref="K17:K20"/>
    <mergeCell ref="L17:L20"/>
    <mergeCell ref="M17:M20"/>
    <mergeCell ref="N17:N20"/>
    <mergeCell ref="B17:B20"/>
    <mergeCell ref="C17:C20"/>
    <mergeCell ref="D17:D20"/>
    <mergeCell ref="E17:E20"/>
    <mergeCell ref="F17:F20"/>
    <mergeCell ref="O17:O20"/>
    <mergeCell ref="A4:AD4"/>
    <mergeCell ref="A5:A8"/>
    <mergeCell ref="B5:B8"/>
    <mergeCell ref="C5:C8"/>
    <mergeCell ref="D5:D8"/>
    <mergeCell ref="E5:E8"/>
    <mergeCell ref="F5:F8"/>
    <mergeCell ref="G5:G8"/>
    <mergeCell ref="H5:H8"/>
    <mergeCell ref="I5:I8"/>
    <mergeCell ref="J5:J8"/>
    <mergeCell ref="K5:K8"/>
    <mergeCell ref="L5:L8"/>
    <mergeCell ref="M5:M8"/>
    <mergeCell ref="N5:N8"/>
    <mergeCell ref="O5:O8"/>
    <mergeCell ref="P5:P8"/>
    <mergeCell ref="Q5:Q8"/>
    <mergeCell ref="R5:R8"/>
    <mergeCell ref="S5:S8"/>
    <mergeCell ref="T5:T8"/>
    <mergeCell ref="U5:U8"/>
    <mergeCell ref="V5:V8"/>
    <mergeCell ref="W5:W8"/>
    <mergeCell ref="X5:X8"/>
    <mergeCell ref="Y5:Y8"/>
    <mergeCell ref="Z5:Z8"/>
    <mergeCell ref="AA5:AA8"/>
    <mergeCell ref="AB5:AB8"/>
    <mergeCell ref="AC5:AC8"/>
    <mergeCell ref="AD5:AD8"/>
    <mergeCell ref="P17:P20"/>
    <mergeCell ref="Q17:Q20"/>
    <mergeCell ref="R17:R20"/>
    <mergeCell ref="S17:S20"/>
    <mergeCell ref="T17:T20"/>
    <mergeCell ref="U17:U20"/>
    <mergeCell ref="V17:V20"/>
    <mergeCell ref="W17:W20"/>
    <mergeCell ref="X17:X20"/>
    <mergeCell ref="AD17:AD20"/>
    <mergeCell ref="Y17:Y20"/>
    <mergeCell ref="Z17:Z20"/>
    <mergeCell ref="AA17:AA20"/>
    <mergeCell ref="AB17:AB20"/>
    <mergeCell ref="AC17:AC20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F64F438-27D6-480F-86F4-0C2449A0EC0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8DEEC49-6ED2-4C2E-B2F1-4E5FEFEC06D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52DF73C-73EB-439C-9FD2-17B5EBC03CD7}">
  <ds:schemaRefs>
    <ds:schemaRef ds:uri="http://schemas.microsoft.com/office/2006/metadata/properties"/>
    <ds:schemaRef ds:uri="http://purl.org/dc/terms/"/>
    <ds:schemaRef ds:uri="http://www.w3.org/XML/1998/namespace"/>
    <ds:schemaRef ds:uri="http://purl.org/dc/dcmitype/"/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Area, Prod. Rend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Martha Liliana Florez Peñaranda</cp:lastModifiedBy>
  <cp:lastPrinted>2013-05-27T14:39:22Z</cp:lastPrinted>
  <dcterms:created xsi:type="dcterms:W3CDTF">2007-01-24T20:42:18Z</dcterms:created>
  <dcterms:modified xsi:type="dcterms:W3CDTF">2018-08-30T13:29:01Z</dcterms:modified>
</cp:coreProperties>
</file>