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RONET3\Agronet\AdministraciónAgronet\Portal Agronet\Documentos publicados\Gremios\"/>
    </mc:Choice>
  </mc:AlternateContent>
  <bookViews>
    <workbookView xWindow="0" yWindow="0" windowWidth="28800" windowHeight="12435" tabRatio="663" activeTab="2"/>
  </bookViews>
  <sheets>
    <sheet name="Precios" sheetId="9" r:id="rId1"/>
    <sheet name="Área Sembrada" sheetId="1" r:id="rId2"/>
    <sheet name="Producción " sheetId="8" r:id="rId3"/>
    <sheet name="Área Cosechada" sheetId="7" r:id="rId4"/>
    <sheet name="Rendimientos" sheetId="10" r:id="rId5"/>
    <sheet name="DANE 2016" sheetId="12" r:id="rId6"/>
  </sheets>
  <calcPr calcId="152511"/>
</workbook>
</file>

<file path=xl/calcChain.xml><?xml version="1.0" encoding="utf-8"?>
<calcChain xmlns="http://schemas.openxmlformats.org/spreadsheetml/2006/main">
  <c r="T16" i="10" l="1"/>
  <c r="T17" i="10"/>
  <c r="T18" i="10"/>
  <c r="T19" i="10"/>
  <c r="T20" i="10"/>
  <c r="S17" i="10"/>
  <c r="S18" i="10"/>
  <c r="S19" i="10"/>
  <c r="S20" i="10"/>
  <c r="S16" i="10"/>
  <c r="R14" i="10"/>
  <c r="S30" i="10"/>
  <c r="S22" i="10"/>
  <c r="T22" i="10"/>
  <c r="S30" i="7"/>
  <c r="T30" i="7"/>
  <c r="S22" i="7"/>
  <c r="T22" i="7"/>
  <c r="S16" i="7"/>
  <c r="T16" i="7"/>
  <c r="S17" i="7"/>
  <c r="T17" i="7"/>
  <c r="S18" i="7"/>
  <c r="T18" i="7"/>
  <c r="S19" i="7"/>
  <c r="T19" i="7"/>
  <c r="S20" i="7"/>
  <c r="T20" i="7"/>
  <c r="S30" i="8"/>
  <c r="T30" i="8"/>
  <c r="T16" i="8"/>
  <c r="T17" i="8"/>
  <c r="T18" i="8"/>
  <c r="T19" i="8"/>
  <c r="T20" i="8"/>
  <c r="S16" i="8"/>
  <c r="S17" i="8"/>
  <c r="S18" i="8"/>
  <c r="S19" i="8"/>
  <c r="S20" i="8"/>
  <c r="S22" i="8"/>
  <c r="T22" i="8"/>
  <c r="T14" i="10" l="1"/>
  <c r="S14" i="10"/>
  <c r="T14" i="7"/>
  <c r="S14" i="7"/>
  <c r="T14" i="8"/>
  <c r="S14" i="8"/>
  <c r="F47" i="1"/>
  <c r="D47" i="1"/>
  <c r="Y37" i="12" l="1"/>
  <c r="S37" i="12"/>
  <c r="M37" i="12"/>
  <c r="G37" i="12"/>
  <c r="Y36" i="12"/>
  <c r="S36" i="12"/>
  <c r="M36" i="12"/>
  <c r="G36" i="12"/>
  <c r="Y35" i="12"/>
  <c r="S35" i="12"/>
  <c r="M35" i="12"/>
  <c r="G35" i="12"/>
  <c r="Y34" i="12"/>
  <c r="S34" i="12"/>
  <c r="M34" i="12"/>
  <c r="G34" i="12"/>
  <c r="Y33" i="12"/>
  <c r="S33" i="12"/>
  <c r="M33" i="12"/>
  <c r="G33" i="12"/>
  <c r="S31" i="12"/>
  <c r="M31" i="12"/>
  <c r="G31" i="12"/>
  <c r="Y14" i="12"/>
  <c r="S14" i="12"/>
  <c r="M14" i="12"/>
  <c r="G14" i="12"/>
  <c r="Y13" i="12"/>
  <c r="S13" i="12"/>
  <c r="M13" i="12"/>
  <c r="G13" i="12"/>
  <c r="Y12" i="12"/>
  <c r="S12" i="12"/>
  <c r="M12" i="12"/>
  <c r="G12" i="12"/>
  <c r="Y11" i="12"/>
  <c r="S11" i="12"/>
  <c r="M11" i="12"/>
  <c r="G11" i="12"/>
  <c r="Y10" i="12"/>
  <c r="S10" i="12"/>
  <c r="M10" i="12"/>
  <c r="G10" i="12"/>
  <c r="S8" i="12"/>
  <c r="M8" i="12"/>
  <c r="G8" i="12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B30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B22" i="10"/>
  <c r="R30" i="7" l="1"/>
  <c r="R16" i="8"/>
  <c r="R17" i="8"/>
  <c r="R18" i="8"/>
  <c r="R19" i="8"/>
  <c r="R20" i="8"/>
  <c r="R18" i="7"/>
  <c r="R19" i="7"/>
  <c r="R20" i="7"/>
  <c r="R17" i="7" l="1"/>
  <c r="R16" i="7"/>
  <c r="A27" i="9"/>
  <c r="Q30" i="8"/>
  <c r="Q22" i="8"/>
  <c r="Q20" i="8"/>
  <c r="Q19" i="8"/>
  <c r="Q18" i="8"/>
  <c r="Q17" i="8"/>
  <c r="Q16" i="8"/>
  <c r="Q30" i="7"/>
  <c r="Q22" i="7"/>
  <c r="Q20" i="7"/>
  <c r="Q19" i="7"/>
  <c r="Q18" i="7"/>
  <c r="Q17" i="7"/>
  <c r="Q16" i="7"/>
  <c r="D46" i="1"/>
  <c r="F46" i="1" s="1"/>
  <c r="Q14" i="8" l="1"/>
  <c r="Q14" i="7"/>
  <c r="A7" i="8"/>
  <c r="A7" i="10" s="1"/>
  <c r="B17" i="7" l="1"/>
  <c r="C17" i="7"/>
  <c r="D17" i="7"/>
  <c r="E17" i="7"/>
  <c r="F17" i="7"/>
  <c r="G17" i="7"/>
  <c r="G14" i="7" s="1"/>
  <c r="H17" i="7"/>
  <c r="I17" i="7"/>
  <c r="I14" i="7" s="1"/>
  <c r="J17" i="7"/>
  <c r="K17" i="7"/>
  <c r="L17" i="7"/>
  <c r="M17" i="7"/>
  <c r="N17" i="7"/>
  <c r="O17" i="7"/>
  <c r="P17" i="7"/>
  <c r="B18" i="7"/>
  <c r="B14" i="7" s="1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B19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B20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C16" i="7"/>
  <c r="D16" i="7"/>
  <c r="E16" i="7"/>
  <c r="F16" i="7"/>
  <c r="G16" i="7"/>
  <c r="H16" i="7"/>
  <c r="I16" i="7"/>
  <c r="J16" i="7"/>
  <c r="J14" i="7" s="1"/>
  <c r="K16" i="7"/>
  <c r="L16" i="7"/>
  <c r="M16" i="7"/>
  <c r="N16" i="7"/>
  <c r="O16" i="7"/>
  <c r="P16" i="7"/>
  <c r="B16" i="7"/>
  <c r="P16" i="8"/>
  <c r="P17" i="8"/>
  <c r="P18" i="8"/>
  <c r="P14" i="8" s="1"/>
  <c r="R14" i="8"/>
  <c r="P19" i="8"/>
  <c r="P20" i="8"/>
  <c r="R30" i="8"/>
  <c r="P30" i="8"/>
  <c r="R22" i="8"/>
  <c r="P22" i="8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B30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R22" i="7"/>
  <c r="B22" i="7"/>
  <c r="O14" i="7" l="1"/>
  <c r="C14" i="7"/>
  <c r="H14" i="7"/>
  <c r="F14" i="7"/>
  <c r="R14" i="7"/>
  <c r="E14" i="7"/>
  <c r="P14" i="7"/>
  <c r="D14" i="7"/>
  <c r="N14" i="7"/>
  <c r="M14" i="7"/>
  <c r="L14" i="7"/>
  <c r="K14" i="7"/>
  <c r="D44" i="1"/>
  <c r="F44" i="1" s="1"/>
  <c r="D45" i="1"/>
  <c r="F45" i="1" s="1"/>
  <c r="I30" i="8" l="1"/>
  <c r="O30" i="8"/>
  <c r="N30" i="8"/>
  <c r="M30" i="8"/>
  <c r="L30" i="8"/>
  <c r="K30" i="8"/>
  <c r="J30" i="8"/>
  <c r="H30" i="8"/>
  <c r="G30" i="8"/>
  <c r="F30" i="8"/>
  <c r="E30" i="8"/>
  <c r="D30" i="8"/>
  <c r="C30" i="8"/>
  <c r="B30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O20" i="8"/>
  <c r="N20" i="8"/>
  <c r="M20" i="8"/>
  <c r="L20" i="8"/>
  <c r="K20" i="8"/>
  <c r="J20" i="8"/>
  <c r="H20" i="8"/>
  <c r="G20" i="8"/>
  <c r="F20" i="8"/>
  <c r="E20" i="8"/>
  <c r="D20" i="8"/>
  <c r="C20" i="8"/>
  <c r="B20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10" i="1"/>
  <c r="B14" i="8" l="1"/>
  <c r="N14" i="8"/>
  <c r="M14" i="8"/>
  <c r="G14" i="8"/>
  <c r="H14" i="8"/>
  <c r="O14" i="8"/>
  <c r="K14" i="8"/>
  <c r="E14" i="8"/>
  <c r="C14" i="8"/>
  <c r="F14" i="8"/>
  <c r="D14" i="8"/>
  <c r="J14" i="8"/>
  <c r="L14" i="8"/>
  <c r="I20" i="8"/>
  <c r="I14" i="8" l="1"/>
</calcChain>
</file>

<file path=xl/sharedStrings.xml><?xml version="1.0" encoding="utf-8"?>
<sst xmlns="http://schemas.openxmlformats.org/spreadsheetml/2006/main" count="591" uniqueCount="357">
  <si>
    <t>Total</t>
  </si>
  <si>
    <t>Mecanizado A</t>
  </si>
  <si>
    <t>Mecanizado B</t>
  </si>
  <si>
    <t>Subtotal</t>
  </si>
  <si>
    <t>Manual</t>
  </si>
  <si>
    <t>Fuente: Encuesta Nacional de Arroz Mecanizado. DANE-FEDEARROZ</t>
  </si>
  <si>
    <t>Año</t>
  </si>
  <si>
    <t>Superficie Sembrada  de Arroz en Colombia por semestres</t>
  </si>
  <si>
    <t>* Cifra Preliminar</t>
  </si>
  <si>
    <t>Encuesta Nacional de Arroz Mecanizado</t>
  </si>
  <si>
    <t>Superficie en Hectáreas</t>
  </si>
  <si>
    <t xml:space="preserve">Nota: Para mayor información visitar la pagina web: </t>
  </si>
  <si>
    <t xml:space="preserve">http://www.fedearroz.com.co </t>
  </si>
  <si>
    <t>http://www.dane.gov.co</t>
  </si>
  <si>
    <t>Precio Promedio Mensual</t>
  </si>
  <si>
    <t>Arroz Paddy Verde en Colombia</t>
  </si>
  <si>
    <t>Pesos / Tonelada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</si>
  <si>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</si>
  <si>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</si>
  <si>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</si>
  <si>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</si>
  <si>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</si>
  <si>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</si>
  <si>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</si>
  <si>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</si>
  <si>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</si>
  <si>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</si>
  <si>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</si>
  <si>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</si>
  <si>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</si>
  <si>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Arroz Blanco en Colombia</t>
  </si>
  <si>
    <t>1,042,082</t>
  </si>
  <si>
    <t>1,187,094</t>
  </si>
  <si>
    <t>1,105,257</t>
  </si>
  <si>
    <t>1,111,342</t>
  </si>
  <si>
    <t>1,280,117</t>
  </si>
  <si>
    <t>1,353,721</t>
  </si>
  <si>
    <t>2,175,409</t>
  </si>
  <si>
    <t>1,667,025</t>
  </si>
  <si>
    <t>1,846,489</t>
  </si>
  <si>
    <t>1,959,911</t>
  </si>
  <si>
    <t>2,105,550</t>
  </si>
  <si>
    <t>1,007,009</t>
  </si>
  <si>
    <t>1,093,469</t>
  </si>
  <si>
    <t>1,226,609</t>
  </si>
  <si>
    <t>1,110,405</t>
  </si>
  <si>
    <t>1,109,430</t>
  </si>
  <si>
    <t>1,288,229</t>
  </si>
  <si>
    <t>1,486,360</t>
  </si>
  <si>
    <t>2,092,267</t>
  </si>
  <si>
    <t>1,756,561</t>
  </si>
  <si>
    <t>1,856,421</t>
  </si>
  <si>
    <t>1,985,506</t>
  </si>
  <si>
    <t>1,976,266</t>
  </si>
  <si>
    <t>1,045,755</t>
  </si>
  <si>
    <t>1,122,129</t>
  </si>
  <si>
    <t>1,202,232</t>
  </si>
  <si>
    <t>1,119,382</t>
  </si>
  <si>
    <t>1,115,136</t>
  </si>
  <si>
    <t>1,317,253</t>
  </si>
  <si>
    <t>1,613,556</t>
  </si>
  <si>
    <t>2,011,527</t>
  </si>
  <si>
    <t>1,716,781</t>
  </si>
  <si>
    <t>1,888,108</t>
  </si>
  <si>
    <t>2,005,567</t>
  </si>
  <si>
    <t>1,928,774</t>
  </si>
  <si>
    <t>1,037,335</t>
  </si>
  <si>
    <t>1,129,788</t>
  </si>
  <si>
    <t>1,203,109</t>
  </si>
  <si>
    <t>1,113,164</t>
  </si>
  <si>
    <t>1,159,493</t>
  </si>
  <si>
    <t>1,326,994</t>
  </si>
  <si>
    <t>1,602,522</t>
  </si>
  <si>
    <t>1,989,343</t>
  </si>
  <si>
    <t>1,672,177</t>
  </si>
  <si>
    <t>1,963,812</t>
  </si>
  <si>
    <t>2,123,333</t>
  </si>
  <si>
    <t>1,975,413</t>
  </si>
  <si>
    <t>1,009,089</t>
  </si>
  <si>
    <t>1,019,779</t>
  </si>
  <si>
    <t>1,126,449</t>
  </si>
  <si>
    <t>1,205,024</t>
  </si>
  <si>
    <t>1,099,427</t>
  </si>
  <si>
    <t>1,207,113</t>
  </si>
  <si>
    <t>1,326,038</t>
  </si>
  <si>
    <t>1,765,467</t>
  </si>
  <si>
    <t>1,986,896</t>
  </si>
  <si>
    <t>1,716,355</t>
  </si>
  <si>
    <t>2,074,994</t>
  </si>
  <si>
    <t>2,368,262</t>
  </si>
  <si>
    <t>1,974,527</t>
  </si>
  <si>
    <t>1,010,960</t>
  </si>
  <si>
    <t>1,034,869</t>
  </si>
  <si>
    <t>1,131,470</t>
  </si>
  <si>
    <t>1,189,526</t>
  </si>
  <si>
    <t>1,109,548</t>
  </si>
  <si>
    <t>1,253,132</t>
  </si>
  <si>
    <t>1,323,776</t>
  </si>
  <si>
    <t>2,212,295</t>
  </si>
  <si>
    <t>1,844,137</t>
  </si>
  <si>
    <t>1,720,665</t>
  </si>
  <si>
    <t>2,076,849</t>
  </si>
  <si>
    <t>2,355,813</t>
  </si>
  <si>
    <t>1,984,706</t>
  </si>
  <si>
    <t>1,031,959</t>
  </si>
  <si>
    <t>1,146,472</t>
  </si>
  <si>
    <t>1,176,251</t>
  </si>
  <si>
    <t>1,109,062</t>
  </si>
  <si>
    <t>1,253,506</t>
  </si>
  <si>
    <t>1,322,692</t>
  </si>
  <si>
    <t>2,310,331</t>
  </si>
  <si>
    <t>1,740,176</t>
  </si>
  <si>
    <t>1,720,265</t>
  </si>
  <si>
    <t>1,951,577</t>
  </si>
  <si>
    <t>2,339,057</t>
  </si>
  <si>
    <t>1,943,584</t>
  </si>
  <si>
    <t>1,107,111</t>
  </si>
  <si>
    <t>1,111,645</t>
  </si>
  <si>
    <t>1,097,910</t>
  </si>
  <si>
    <t>1,250,796</t>
  </si>
  <si>
    <t>1,323,002</t>
  </si>
  <si>
    <t>1,852,014</t>
  </si>
  <si>
    <t>1,635,815</t>
  </si>
  <si>
    <t>1,713,243</t>
  </si>
  <si>
    <t>1,928,154</t>
  </si>
  <si>
    <t>2,324,231</t>
  </si>
  <si>
    <t>1,897,460</t>
  </si>
  <si>
    <t>1,071,342</t>
  </si>
  <si>
    <t>1,041,862</t>
  </si>
  <si>
    <t>1,107,949</t>
  </si>
  <si>
    <t>1,263,397</t>
  </si>
  <si>
    <t>1,334,197</t>
  </si>
  <si>
    <t>1,839,786</t>
  </si>
  <si>
    <t>1,510,542</t>
  </si>
  <si>
    <t>1,708,348</t>
  </si>
  <si>
    <t>1,961,455</t>
  </si>
  <si>
    <t>2,376,510</t>
  </si>
  <si>
    <t>1,893,739</t>
  </si>
  <si>
    <t>1,092,470</t>
  </si>
  <si>
    <t>1,038,328</t>
  </si>
  <si>
    <t>1,111,578</t>
  </si>
  <si>
    <t>1,275,397</t>
  </si>
  <si>
    <t>1,336,812</t>
  </si>
  <si>
    <t>2,186,703</t>
  </si>
  <si>
    <t>1,511,201</t>
  </si>
  <si>
    <t>1,731,002</t>
  </si>
  <si>
    <t>2,025,720</t>
  </si>
  <si>
    <t>2,388,987</t>
  </si>
  <si>
    <t>1,895,111</t>
  </si>
  <si>
    <t>1,146,029</t>
  </si>
  <si>
    <t>1,033,790</t>
  </si>
  <si>
    <t>1,119,227</t>
  </si>
  <si>
    <t>1,281,219</t>
  </si>
  <si>
    <t>1,342,393</t>
  </si>
  <si>
    <t>2,287,697</t>
  </si>
  <si>
    <t>1,527,578</t>
  </si>
  <si>
    <t>1,822,696</t>
  </si>
  <si>
    <t>2,018,271</t>
  </si>
  <si>
    <t>2,284,127</t>
  </si>
  <si>
    <t>1,884,048</t>
  </si>
  <si>
    <t>1,000,275</t>
  </si>
  <si>
    <t>1,165,409</t>
  </si>
  <si>
    <t>1,060,110</t>
  </si>
  <si>
    <t>1,112,377</t>
  </si>
  <si>
    <t>1,274,907</t>
  </si>
  <si>
    <t>1,343,376</t>
  </si>
  <si>
    <t>2,243,129</t>
  </si>
  <si>
    <t>1,517,585</t>
  </si>
  <si>
    <t>1,835,239</t>
  </si>
  <si>
    <t>1,980,581</t>
  </si>
  <si>
    <t>2,241,921</t>
  </si>
  <si>
    <t>1,821,730</t>
  </si>
  <si>
    <t>AREA COSECHADA</t>
  </si>
  <si>
    <t>Año 2000</t>
  </si>
  <si>
    <t>Año 2001</t>
  </si>
  <si>
    <t>Año 2002</t>
  </si>
  <si>
    <t>Año 2003</t>
  </si>
  <si>
    <t>Año 2004</t>
  </si>
  <si>
    <t>Año 2005</t>
  </si>
  <si>
    <t>Año 2006</t>
  </si>
  <si>
    <t>Año 2007</t>
  </si>
  <si>
    <t>Año 2008</t>
  </si>
  <si>
    <t>Año 2009</t>
  </si>
  <si>
    <t>Año 2010</t>
  </si>
  <si>
    <t>Año 2011</t>
  </si>
  <si>
    <t>Año 2012</t>
  </si>
  <si>
    <t>Año 2013</t>
  </si>
  <si>
    <t>DEPARTAMENTOS</t>
  </si>
  <si>
    <t>TOTAL NACIONAL AÑO</t>
  </si>
  <si>
    <t>Huila</t>
  </si>
  <si>
    <t>Meta</t>
  </si>
  <si>
    <t>Tolima</t>
  </si>
  <si>
    <t>Casanare</t>
  </si>
  <si>
    <t>Resto Departamentos</t>
  </si>
  <si>
    <t>TOTAL NACIONAL SEMESTRE I</t>
  </si>
  <si>
    <t>TOTAL NACIONAL SEMESTRE II</t>
  </si>
  <si>
    <t>Superficie Cosechada  de Arroz Mecanizado en Colombia por Semestre y Departamento</t>
  </si>
  <si>
    <t>Producción Cosechada  de Arroz Mecanizado en Colombia por Semestre y Departamento</t>
  </si>
  <si>
    <t>PRODUCCION COSECHADA</t>
  </si>
  <si>
    <t>Rendimientos  de Arroz Mecanizado en Colombia por Semestre y Departamento</t>
  </si>
  <si>
    <t>RENDIMIENTOS</t>
  </si>
  <si>
    <t>Año 2014</t>
  </si>
  <si>
    <t>Año 2015</t>
  </si>
  <si>
    <t>Fuente: Seccionales de Fedearroz.</t>
  </si>
  <si>
    <t>1,826,651</t>
  </si>
  <si>
    <t>2,422,786</t>
  </si>
  <si>
    <t>1,871,730</t>
  </si>
  <si>
    <t>2,897,825</t>
  </si>
  <si>
    <t>1,889,032</t>
  </si>
  <si>
    <t>2,777,540</t>
  </si>
  <si>
    <t>1,887,248</t>
  </si>
  <si>
    <t>2,732,825</t>
  </si>
  <si>
    <t>1,881,016</t>
  </si>
  <si>
    <t>2,687,778</t>
  </si>
  <si>
    <t>1,883,873</t>
  </si>
  <si>
    <t>2,626,429</t>
  </si>
  <si>
    <t>2,517,936</t>
  </si>
  <si>
    <t>1,886,175</t>
  </si>
  <si>
    <t>2,511,905</t>
  </si>
  <si>
    <t>1,887,048</t>
  </si>
  <si>
    <t>2,536,063</t>
  </si>
  <si>
    <t>1,880,762</t>
  </si>
  <si>
    <t>2,539,206</t>
  </si>
  <si>
    <t>1,888,357</t>
  </si>
  <si>
    <t>2,560,635</t>
  </si>
  <si>
    <t>1,965,746</t>
  </si>
  <si>
    <t>2,595,301</t>
  </si>
  <si>
    <t>2000-2016</t>
  </si>
  <si>
    <t>Año 2016</t>
  </si>
  <si>
    <t>2,719,325</t>
  </si>
  <si>
    <t>2,878,254</t>
  </si>
  <si>
    <t>2,865,587</t>
  </si>
  <si>
    <t>2,754,286</t>
  </si>
  <si>
    <t>2,598,929</t>
  </si>
  <si>
    <t>2,550,286</t>
  </si>
  <si>
    <t>2,540,186</t>
  </si>
  <si>
    <t>2,478,860</t>
  </si>
  <si>
    <t>2,267,460</t>
  </si>
  <si>
    <t>2,227,143</t>
  </si>
  <si>
    <t>2,266,032</t>
  </si>
  <si>
    <t>2,180,300</t>
  </si>
  <si>
    <t>Departamento</t>
  </si>
  <si>
    <t>Área sembrada</t>
  </si>
  <si>
    <t>2016- I</t>
  </si>
  <si>
    <t>2016- II</t>
  </si>
  <si>
    <t>Área (ha)</t>
  </si>
  <si>
    <t>Tonelada (t)</t>
  </si>
  <si>
    <t>t/ha</t>
  </si>
  <si>
    <t>Total Nacional</t>
  </si>
  <si>
    <t>Fuente: DANE - FEDEARROZ - 4° Censo Nacional Arrocero</t>
  </si>
  <si>
    <t>Fecha de actualización: 10 de febrero de 2017</t>
  </si>
  <si>
    <t>Nota: Primer semestre 2016 ajustado de acuerdo al 4° Censo Nacional Arrocero</t>
  </si>
  <si>
    <t>CENSO</t>
  </si>
  <si>
    <t>Cuadro 7</t>
  </si>
  <si>
    <t>Área sembrada, cosechada, producción y rendimiento de arroz mecanizado, según departamentos (variación)</t>
  </si>
  <si>
    <t>Coeficiente de Variación Estimado - CVE</t>
  </si>
  <si>
    <t>II semestre 2015-2016</t>
  </si>
  <si>
    <t>Área sembrada, cosechada, produccion y rendimiento de arroz mecanizado, según departamentos</t>
  </si>
  <si>
    <t xml:space="preserve">Área cosechada* </t>
  </si>
  <si>
    <r>
      <t>Producción</t>
    </r>
    <r>
      <rPr>
        <vertAlign val="superscript"/>
        <sz val="9"/>
        <rFont val="Arial"/>
        <family val="2"/>
      </rPr>
      <t>3</t>
    </r>
  </si>
  <si>
    <t xml:space="preserve">Rendimiento </t>
  </si>
  <si>
    <t>Área sembrada (ha)**</t>
  </si>
  <si>
    <t>Área cosechada (ha)</t>
  </si>
  <si>
    <t>Producción (tonelada)</t>
  </si>
  <si>
    <t>Rendimiento ((t/ha)</t>
  </si>
  <si>
    <t>2015- II</t>
  </si>
  <si>
    <t>Variación (%)</t>
  </si>
  <si>
    <t>2015-II</t>
  </si>
  <si>
    <t>Cve</t>
  </si>
  <si>
    <t>-</t>
  </si>
  <si>
    <r>
      <t xml:space="preserve">Resto Departamentos </t>
    </r>
    <r>
      <rPr>
        <vertAlign val="superscript"/>
        <sz val="9"/>
        <rFont val="Arial"/>
        <family val="2"/>
      </rPr>
      <t>1</t>
    </r>
  </si>
  <si>
    <t>* Para el 2015, corresponde al área sembrada del semestre anterior.</t>
  </si>
  <si>
    <t>** Los datos para 2016 no lleva Cve por tratarse de un Censo.</t>
  </si>
  <si>
    <t>La producción es el resultado de multiplicar el área cosechada por el rendimiento (t/ha) en el mismo periodo.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</si>
  <si>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Resto Departamentos: Antioquia, Arauca, Atlántico, Bolívar, Caquetá, Cauca, Cesar, Chocó, Córdoba, Cundinamarca, La Guajira, Guaviare, Magdalena, Nariño, Norte de Santander, Santander, Sucre, Vichada y Valle del Cauca.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</si>
  <si>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En las zonas Bajo Cauca, Costa Norte, Llanos, Santanderes y Centro, para el segundo semestre de 2016, se perdieron 12.626 hectáreas por inundación, sequía, quema o incendio o falta de combinadas) 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</si>
  <si>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Producción total de arroz paddy verde</t>
    </r>
  </si>
  <si>
    <t>Cuadro 7.1</t>
  </si>
  <si>
    <t>I semestre 2015-2016</t>
  </si>
  <si>
    <r>
      <t>Producción</t>
    </r>
    <r>
      <rPr>
        <vertAlign val="superscript"/>
        <sz val="9"/>
        <rFont val="Arial"/>
        <family val="2"/>
      </rPr>
      <t>2</t>
    </r>
  </si>
  <si>
    <t>2015-I</t>
  </si>
  <si>
    <t xml:space="preserve">Nota: En las zonas Llanos, Bajo Cauca, Costa Norte, Centro y Santanderes, para el primer semestre de 2016, se perdieron 3.431 hectáreas por sequía, por tanto el área cosechada del primer semestre 2016 se redujo de 156.310 ha  a 152.879 ha. </t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</si>
  <si>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Producción total de arroz paddy verde</t>
    </r>
  </si>
  <si>
    <t>1,328,857</t>
  </si>
  <si>
    <t>1,434,000</t>
  </si>
  <si>
    <t>1,051,036</t>
  </si>
  <si>
    <t>1,441,714</t>
  </si>
  <si>
    <t>1,338,857</t>
  </si>
  <si>
    <t>1,055,286</t>
  </si>
  <si>
    <t>1,022,133</t>
  </si>
  <si>
    <t>1,305,714</t>
  </si>
  <si>
    <t>1,310,857</t>
  </si>
  <si>
    <t>1,058,143</t>
  </si>
  <si>
    <t>1,097,257</t>
  </si>
  <si>
    <t>1,281,429</t>
  </si>
  <si>
    <t>1,180,000</t>
  </si>
  <si>
    <t>1,003,071</t>
  </si>
  <si>
    <t>1,059,719</t>
  </si>
  <si>
    <t>1,111,900</t>
  </si>
  <si>
    <t>1,204,571</t>
  </si>
  <si>
    <t>1,095,143</t>
  </si>
  <si>
    <t>1,117,714</t>
  </si>
  <si>
    <t>1,105,143</t>
  </si>
  <si>
    <t>1,078,429</t>
  </si>
  <si>
    <t>1,134,276</t>
  </si>
  <si>
    <t>1,082,857</t>
  </si>
  <si>
    <t>1,084,429</t>
  </si>
  <si>
    <t>1,165,619</t>
  </si>
  <si>
    <t>1,097,714</t>
  </si>
  <si>
    <t>1,084,286</t>
  </si>
  <si>
    <t>1,217,000</t>
  </si>
  <si>
    <t>1,152,286</t>
  </si>
  <si>
    <t>1,058,286</t>
  </si>
  <si>
    <t>1,027,824</t>
  </si>
  <si>
    <t>1,137,429</t>
  </si>
  <si>
    <t>1,174,571</t>
  </si>
  <si>
    <t>1,064,000</t>
  </si>
  <si>
    <t>1,014,633</t>
  </si>
  <si>
    <t>1,046,000</t>
  </si>
  <si>
    <t>1,203,143</t>
  </si>
  <si>
    <t>1,072,857</t>
  </si>
  <si>
    <t>1,006,286</t>
  </si>
  <si>
    <t>1,269,143</t>
  </si>
  <si>
    <t>1,046,286</t>
  </si>
  <si>
    <t>2,171,650</t>
  </si>
  <si>
    <t>1,754,921</t>
  </si>
  <si>
    <t>2,184,206</t>
  </si>
  <si>
    <t>1,792,064</t>
  </si>
  <si>
    <t>2,169,111</t>
  </si>
  <si>
    <t>1,825,397</t>
  </si>
  <si>
    <t>2,137,540</t>
  </si>
  <si>
    <t>1,871,191</t>
  </si>
  <si>
    <t>2,147,397</t>
  </si>
  <si>
    <t>1,957,841</t>
  </si>
  <si>
    <t>2,145,397</t>
  </si>
  <si>
    <t>1,992,698</t>
  </si>
  <si>
    <t>2,117,222</t>
  </si>
  <si>
    <t>1,983,055</t>
  </si>
  <si>
    <t>1,968,444</t>
  </si>
  <si>
    <t>1,949,206</t>
  </si>
  <si>
    <t>1,871,508</t>
  </si>
  <si>
    <t>1,764,127</t>
  </si>
  <si>
    <t>1,755,048</t>
  </si>
  <si>
    <t>1,727,302</t>
  </si>
  <si>
    <t>1,039,785</t>
  </si>
  <si>
    <t>1,227,964</t>
  </si>
  <si>
    <t>1,147,927</t>
  </si>
  <si>
    <t>1,117,436</t>
  </si>
  <si>
    <t>1,109,372</t>
  </si>
  <si>
    <t>1980-2017</t>
  </si>
  <si>
    <t>1996 – 2018</t>
  </si>
  <si>
    <t>https://www.dane.gov.co/index.php/estadisticas-por-tema/agropecuario/encuesta-de-arroz-mecanizado</t>
  </si>
  <si>
    <t>Año 2017</t>
  </si>
  <si>
    <t>Año 2018</t>
  </si>
  <si>
    <t>https://www.dane.gov.co/files/investigaciones/boletines/arroz/bol_arroz_IIsem17.pdf</t>
  </si>
  <si>
    <t>Fuente: Boletín Técnico Encuesta Nacional de Arroz Mecanizado ENAM. DANE-FEDEARROZ</t>
  </si>
  <si>
    <t>Actualizado: Agosto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</si>
</sst>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_(* #,##0.000_);_(* \(#,##0.000\);_(* &quot;-&quot;??_);_(@_)"/>
    <numFmt numFmtId="168" formatCode="_(* #,##0.0_);_(* \(#,##0.0\);_(* &quot;-&quot;??_);_(@_)"/>
    <numFmt numFmtId="169" formatCode="0.0"/>
    <numFmt numFmtId="170" formatCode="0.0%"/>
    <numFmt numFmtId="171" formatCode="0.000"/>
  </numFmts>
  <fonts count="3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rgb="FF333333"/>
      <name val="Inherit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Inherit"/>
    </font>
    <font>
      <b/>
      <sz val="7"/>
      <color theme="1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9"/>
      <name val="Arial"/>
      <family val="2"/>
    </font>
    <font>
      <sz val="10"/>
      <name val="MS Sans Serif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1"/>
      <name val="Inherit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Verdana"/>
      <family val="2"/>
    </font>
    <font>
      <b/>
      <sz val="8"/>
      <name val="Inherit"/>
    </font>
    <font>
      <b/>
      <sz val="9"/>
      <name val="Inherit"/>
    </font>
    <font>
      <sz val="8"/>
      <name val="Inherit"/>
    </font>
    <font>
      <b/>
      <sz val="7"/>
      <name val="Verdana"/>
      <family val="2"/>
    </font>
    <font>
      <b/>
      <sz val="10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rgb="FFFF0000"/>
      </bottom>
      <diagonal/>
    </border>
    <border>
      <left style="dotted">
        <color rgb="FFFF0000"/>
      </left>
      <right style="dotted">
        <color rgb="FFCCCCCC"/>
      </right>
      <top style="dotted">
        <color rgb="FFCCCCCC"/>
      </top>
      <bottom style="dotted">
        <color rgb="FFCCCCCC"/>
      </bottom>
      <diagonal/>
    </border>
    <border>
      <left style="dotted">
        <color rgb="FFCCCCCC"/>
      </left>
      <right style="dotted">
        <color rgb="FFCCCCCC"/>
      </right>
      <top style="dotted">
        <color rgb="FFCCCCCC"/>
      </top>
      <bottom style="dotted">
        <color rgb="FFCCCCCC"/>
      </bottom>
      <diagonal/>
    </border>
    <border>
      <left style="dotted">
        <color rgb="FFFF0000"/>
      </left>
      <right style="dotted">
        <color rgb="FFCCCCCC"/>
      </right>
      <top style="dotted">
        <color rgb="FFCCCCCC"/>
      </top>
      <bottom style="dotted">
        <color rgb="FFFF0000"/>
      </bottom>
      <diagonal/>
    </border>
    <border>
      <left style="dotted">
        <color rgb="FFCCCCCC"/>
      </left>
      <right style="dotted">
        <color rgb="FFCCCCCC"/>
      </right>
      <top style="dotted">
        <color rgb="FFCCCCCC"/>
      </top>
      <bottom style="dotted">
        <color rgb="FFFF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23" fillId="0" borderId="0"/>
  </cellStyleXfs>
  <cellXfs count="21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0" fillId="2" borderId="0" xfId="0" applyFill="1" applyBorder="1"/>
    <xf numFmtId="0" fontId="1" fillId="2" borderId="1" xfId="0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3" fontId="0" fillId="2" borderId="0" xfId="0" applyNumberForma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3" fontId="0" fillId="2" borderId="3" xfId="0" applyNumberForma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2" fillId="2" borderId="0" xfId="1" applyFill="1" applyAlignment="1" applyProtection="1">
      <alignment horizontal="left"/>
    </xf>
    <xf numFmtId="165" fontId="0" fillId="2" borderId="0" xfId="2" applyNumberFormat="1" applyFont="1" applyFill="1"/>
    <xf numFmtId="0" fontId="7" fillId="2" borderId="5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center"/>
    </xf>
    <xf numFmtId="0" fontId="9" fillId="2" borderId="10" xfId="0" applyFont="1" applyFill="1" applyBorder="1"/>
    <xf numFmtId="166" fontId="0" fillId="2" borderId="10" xfId="2" applyNumberFormat="1" applyFont="1" applyFill="1" applyBorder="1" applyAlignment="1">
      <alignment wrapText="1"/>
    </xf>
    <xf numFmtId="166" fontId="0" fillId="2" borderId="0" xfId="2" applyNumberFormat="1" applyFont="1" applyFill="1"/>
    <xf numFmtId="0" fontId="9" fillId="2" borderId="0" xfId="0" applyFont="1" applyFill="1"/>
    <xf numFmtId="166" fontId="9" fillId="2" borderId="0" xfId="2" applyNumberFormat="1" applyFont="1" applyFill="1"/>
    <xf numFmtId="0" fontId="0" fillId="2" borderId="10" xfId="0" applyFill="1" applyBorder="1"/>
    <xf numFmtId="166" fontId="10" fillId="2" borderId="0" xfId="2" applyNumberFormat="1" applyFont="1" applyFill="1"/>
    <xf numFmtId="164" fontId="0" fillId="2" borderId="0" xfId="2" applyFont="1" applyFill="1"/>
    <xf numFmtId="167" fontId="4" fillId="2" borderId="6" xfId="2" applyNumberFormat="1" applyFont="1" applyFill="1" applyBorder="1" applyAlignment="1">
      <alignment horizontal="center" vertical="center" wrapText="1"/>
    </xf>
    <xf numFmtId="167" fontId="4" fillId="2" borderId="8" xfId="2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0" fontId="12" fillId="3" borderId="0" xfId="0" applyFont="1" applyFill="1"/>
    <xf numFmtId="0" fontId="12" fillId="2" borderId="0" xfId="0" applyFont="1" applyFill="1"/>
    <xf numFmtId="0" fontId="13" fillId="2" borderId="1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14" fillId="2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vertical="center"/>
    </xf>
    <xf numFmtId="166" fontId="11" fillId="2" borderId="10" xfId="2" applyNumberFormat="1" applyFont="1" applyFill="1" applyBorder="1" applyAlignment="1">
      <alignment horizontal="center" wrapText="1"/>
    </xf>
    <xf numFmtId="168" fontId="0" fillId="2" borderId="0" xfId="2" applyNumberFormat="1" applyFont="1" applyFill="1"/>
    <xf numFmtId="0" fontId="0" fillId="2" borderId="0" xfId="0" applyFont="1" applyFill="1" applyAlignment="1">
      <alignment horizontal="right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right"/>
    </xf>
    <xf numFmtId="0" fontId="0" fillId="2" borderId="0" xfId="0" applyFont="1" applyFill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2" borderId="10" xfId="0" applyFont="1" applyFill="1" applyBorder="1"/>
    <xf numFmtId="0" fontId="16" fillId="2" borderId="0" xfId="0" applyFont="1" applyFill="1"/>
    <xf numFmtId="168" fontId="16" fillId="2" borderId="0" xfId="2" applyNumberFormat="1" applyFont="1" applyFill="1"/>
    <xf numFmtId="0" fontId="0" fillId="2" borderId="10" xfId="0" applyFont="1" applyFill="1" applyBorder="1"/>
    <xf numFmtId="3" fontId="0" fillId="2" borderId="0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0" fontId="17" fillId="2" borderId="0" xfId="1" applyFont="1" applyFill="1" applyAlignment="1" applyProtection="1">
      <alignment horizontal="left"/>
    </xf>
    <xf numFmtId="4" fontId="16" fillId="2" borderId="0" xfId="2" applyNumberFormat="1" applyFont="1" applyFill="1"/>
    <xf numFmtId="0" fontId="18" fillId="3" borderId="0" xfId="0" applyFont="1" applyFill="1" applyBorder="1"/>
    <xf numFmtId="0" fontId="19" fillId="3" borderId="0" xfId="0" applyFont="1" applyFill="1" applyBorder="1"/>
    <xf numFmtId="168" fontId="19" fillId="3" borderId="0" xfId="2" applyNumberFormat="1" applyFont="1" applyFill="1" applyBorder="1"/>
    <xf numFmtId="0" fontId="20" fillId="3" borderId="0" xfId="0" applyFont="1" applyFill="1"/>
    <xf numFmtId="168" fontId="20" fillId="3" borderId="0" xfId="2" applyNumberFormat="1" applyFont="1" applyFill="1"/>
    <xf numFmtId="0" fontId="20" fillId="2" borderId="0" xfId="0" applyFont="1" applyFill="1"/>
    <xf numFmtId="0" fontId="21" fillId="2" borderId="0" xfId="0" applyFont="1" applyFill="1"/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Continuous" vertical="center"/>
    </xf>
    <xf numFmtId="0" fontId="13" fillId="3" borderId="13" xfId="0" applyFont="1" applyFill="1" applyBorder="1" applyAlignment="1">
      <alignment vertical="center"/>
    </xf>
    <xf numFmtId="168" fontId="13" fillId="3" borderId="14" xfId="2" applyNumberFormat="1" applyFont="1" applyFill="1" applyBorder="1" applyAlignment="1">
      <alignment horizontal="centerContinuous" vertical="center"/>
    </xf>
    <xf numFmtId="0" fontId="20" fillId="3" borderId="0" xfId="0" applyFont="1" applyFill="1" applyAlignment="1">
      <alignment vertical="center"/>
    </xf>
    <xf numFmtId="0" fontId="20" fillId="2" borderId="13" xfId="0" applyFont="1" applyFill="1" applyBorder="1" applyAlignment="1">
      <alignment vertical="center"/>
    </xf>
    <xf numFmtId="0" fontId="13" fillId="2" borderId="13" xfId="0" applyFont="1" applyFill="1" applyBorder="1" applyAlignment="1">
      <alignment horizontal="center" vertical="center" wrapText="1"/>
    </xf>
    <xf numFmtId="168" fontId="13" fillId="2" borderId="13" xfId="2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3" borderId="0" xfId="0" applyFont="1" applyFill="1" applyBorder="1"/>
    <xf numFmtId="169" fontId="13" fillId="3" borderId="0" xfId="0" applyNumberFormat="1" applyFont="1" applyFill="1" applyBorder="1"/>
    <xf numFmtId="3" fontId="13" fillId="3" borderId="0" xfId="0" applyNumberFormat="1" applyFont="1" applyFill="1" applyBorder="1"/>
    <xf numFmtId="169" fontId="14" fillId="3" borderId="0" xfId="0" applyNumberFormat="1" applyFont="1" applyFill="1" applyBorder="1"/>
    <xf numFmtId="165" fontId="13" fillId="3" borderId="0" xfId="2" applyNumberFormat="1" applyFont="1" applyFill="1" applyBorder="1"/>
    <xf numFmtId="169" fontId="13" fillId="3" borderId="0" xfId="2" applyNumberFormat="1" applyFont="1" applyFill="1" applyBorder="1"/>
    <xf numFmtId="2" fontId="13" fillId="3" borderId="0" xfId="0" applyNumberFormat="1" applyFont="1" applyFill="1" applyBorder="1"/>
    <xf numFmtId="168" fontId="13" fillId="3" borderId="0" xfId="2" applyNumberFormat="1" applyFont="1" applyFill="1" applyBorder="1"/>
    <xf numFmtId="0" fontId="13" fillId="2" borderId="0" xfId="0" applyFont="1" applyFill="1" applyBorder="1"/>
    <xf numFmtId="169" fontId="13" fillId="2" borderId="0" xfId="0" applyNumberFormat="1" applyFont="1" applyFill="1" applyBorder="1"/>
    <xf numFmtId="169" fontId="14" fillId="2" borderId="0" xfId="0" applyNumberFormat="1" applyFont="1" applyFill="1" applyBorder="1" applyAlignment="1">
      <alignment horizontal="center" vertical="center"/>
    </xf>
    <xf numFmtId="165" fontId="13" fillId="2" borderId="0" xfId="2" applyNumberFormat="1" applyFont="1" applyFill="1" applyBorder="1" applyAlignment="1">
      <alignment horizontal="center" vertical="center"/>
    </xf>
    <xf numFmtId="169" fontId="13" fillId="2" borderId="0" xfId="0" applyNumberFormat="1" applyFont="1" applyFill="1" applyBorder="1" applyAlignment="1">
      <alignment horizontal="center" vertical="center"/>
    </xf>
    <xf numFmtId="3" fontId="13" fillId="2" borderId="0" xfId="0" applyNumberFormat="1" applyFont="1" applyFill="1" applyBorder="1" applyAlignment="1">
      <alignment horizontal="center" vertical="center"/>
    </xf>
    <xf numFmtId="168" fontId="14" fillId="3" borderId="0" xfId="2" applyNumberFormat="1" applyFont="1" applyFill="1" applyBorder="1" applyAlignment="1">
      <alignment horizontal="left"/>
    </xf>
    <xf numFmtId="168" fontId="14" fillId="3" borderId="0" xfId="2" applyNumberFormat="1" applyFont="1" applyFill="1" applyBorder="1" applyAlignment="1">
      <alignment horizontal="center"/>
    </xf>
    <xf numFmtId="169" fontId="14" fillId="3" borderId="0" xfId="0" applyNumberFormat="1" applyFont="1" applyFill="1" applyBorder="1" applyAlignment="1">
      <alignment horizontal="center"/>
    </xf>
    <xf numFmtId="169" fontId="14" fillId="3" borderId="0" xfId="0" applyNumberFormat="1" applyFont="1" applyFill="1" applyBorder="1" applyAlignment="1">
      <alignment horizontal="left"/>
    </xf>
    <xf numFmtId="169" fontId="13" fillId="3" borderId="0" xfId="0" applyNumberFormat="1" applyFont="1" applyFill="1" applyBorder="1" applyAlignment="1">
      <alignment horizontal="right"/>
    </xf>
    <xf numFmtId="168" fontId="14" fillId="3" borderId="0" xfId="2" applyNumberFormat="1" applyFont="1" applyFill="1" applyBorder="1" applyAlignment="1">
      <alignment horizontal="right"/>
    </xf>
    <xf numFmtId="165" fontId="13" fillId="3" borderId="0" xfId="2" applyNumberFormat="1" applyFont="1" applyFill="1" applyBorder="1" applyAlignment="1">
      <alignment horizontal="right"/>
    </xf>
    <xf numFmtId="169" fontId="13" fillId="3" borderId="0" xfId="2" applyNumberFormat="1" applyFont="1" applyFill="1" applyBorder="1" applyAlignment="1">
      <alignment horizontal="right"/>
    </xf>
    <xf numFmtId="169" fontId="14" fillId="3" borderId="0" xfId="0" applyNumberFormat="1" applyFont="1" applyFill="1" applyBorder="1" applyAlignment="1">
      <alignment horizontal="right"/>
    </xf>
    <xf numFmtId="168" fontId="13" fillId="3" borderId="0" xfId="2" applyNumberFormat="1" applyFont="1" applyFill="1" applyBorder="1" applyAlignment="1">
      <alignment horizontal="center"/>
    </xf>
    <xf numFmtId="168" fontId="13" fillId="3" borderId="0" xfId="2" applyNumberFormat="1" applyFont="1" applyFill="1" applyBorder="1" applyAlignment="1">
      <alignment horizontal="right"/>
    </xf>
    <xf numFmtId="168" fontId="20" fillId="3" borderId="0" xfId="0" applyNumberFormat="1" applyFont="1" applyFill="1"/>
    <xf numFmtId="169" fontId="13" fillId="2" borderId="0" xfId="0" applyNumberFormat="1" applyFont="1" applyFill="1" applyBorder="1" applyAlignment="1">
      <alignment horizontal="right"/>
    </xf>
    <xf numFmtId="0" fontId="19" fillId="3" borderId="0" xfId="0" applyFont="1" applyFill="1"/>
    <xf numFmtId="0" fontId="13" fillId="3" borderId="15" xfId="3" applyFont="1" applyFill="1" applyBorder="1"/>
    <xf numFmtId="169" fontId="13" fillId="3" borderId="15" xfId="0" applyNumberFormat="1" applyFont="1" applyFill="1" applyBorder="1"/>
    <xf numFmtId="3" fontId="13" fillId="3" borderId="15" xfId="0" applyNumberFormat="1" applyFont="1" applyFill="1" applyBorder="1"/>
    <xf numFmtId="169" fontId="14" fillId="3" borderId="15" xfId="0" applyNumberFormat="1" applyFont="1" applyFill="1" applyBorder="1" applyAlignment="1">
      <alignment horizontal="right"/>
    </xf>
    <xf numFmtId="169" fontId="13" fillId="3" borderId="15" xfId="0" applyNumberFormat="1" applyFont="1" applyFill="1" applyBorder="1" applyAlignment="1">
      <alignment horizontal="right"/>
    </xf>
    <xf numFmtId="165" fontId="13" fillId="3" borderId="15" xfId="2" applyNumberFormat="1" applyFont="1" applyFill="1" applyBorder="1" applyAlignment="1">
      <alignment horizontal="right"/>
    </xf>
    <xf numFmtId="169" fontId="13" fillId="3" borderId="15" xfId="2" applyNumberFormat="1" applyFont="1" applyFill="1" applyBorder="1" applyAlignment="1">
      <alignment horizontal="right"/>
    </xf>
    <xf numFmtId="2" fontId="13" fillId="3" borderId="15" xfId="0" applyNumberFormat="1" applyFont="1" applyFill="1" applyBorder="1"/>
    <xf numFmtId="165" fontId="13" fillId="3" borderId="15" xfId="2" applyNumberFormat="1" applyFont="1" applyFill="1" applyBorder="1"/>
    <xf numFmtId="169" fontId="14" fillId="3" borderId="15" xfId="0" applyNumberFormat="1" applyFont="1" applyFill="1" applyBorder="1"/>
    <xf numFmtId="168" fontId="13" fillId="3" borderId="15" xfId="2" applyNumberFormat="1" applyFont="1" applyFill="1" applyBorder="1" applyAlignment="1">
      <alignment horizontal="center"/>
    </xf>
    <xf numFmtId="168" fontId="14" fillId="3" borderId="15" xfId="2" applyNumberFormat="1" applyFont="1" applyFill="1" applyBorder="1" applyAlignment="1">
      <alignment horizontal="right"/>
    </xf>
    <xf numFmtId="168" fontId="13" fillId="3" borderId="15" xfId="2" applyNumberFormat="1" applyFont="1" applyFill="1" applyBorder="1" applyAlignment="1">
      <alignment horizontal="right"/>
    </xf>
    <xf numFmtId="0" fontId="13" fillId="2" borderId="15" xfId="3" applyFont="1" applyFill="1" applyBorder="1"/>
    <xf numFmtId="169" fontId="13" fillId="2" borderId="15" xfId="0" applyNumberFormat="1" applyFont="1" applyFill="1" applyBorder="1"/>
    <xf numFmtId="169" fontId="14" fillId="2" borderId="15" xfId="0" applyNumberFormat="1" applyFont="1" applyFill="1" applyBorder="1" applyAlignment="1">
      <alignment horizontal="center" vertical="center"/>
    </xf>
    <xf numFmtId="165" fontId="13" fillId="2" borderId="15" xfId="2" applyNumberFormat="1" applyFont="1" applyFill="1" applyBorder="1" applyAlignment="1">
      <alignment horizontal="center" vertical="center"/>
    </xf>
    <xf numFmtId="169" fontId="14" fillId="3" borderId="15" xfId="0" applyNumberFormat="1" applyFont="1" applyFill="1" applyBorder="1" applyAlignment="1">
      <alignment horizontal="center"/>
    </xf>
    <xf numFmtId="169" fontId="13" fillId="2" borderId="15" xfId="0" applyNumberFormat="1" applyFont="1" applyFill="1" applyBorder="1" applyAlignment="1">
      <alignment horizontal="center" vertical="center"/>
    </xf>
    <xf numFmtId="3" fontId="13" fillId="2" borderId="15" xfId="0" applyNumberFormat="1" applyFont="1" applyFill="1" applyBorder="1" applyAlignment="1">
      <alignment horizontal="center" vertical="center"/>
    </xf>
    <xf numFmtId="0" fontId="24" fillId="3" borderId="0" xfId="0" applyFont="1" applyFill="1" applyAlignment="1">
      <alignment vertical="center"/>
    </xf>
    <xf numFmtId="2" fontId="24" fillId="3" borderId="0" xfId="0" applyNumberFormat="1" applyFont="1" applyFill="1" applyAlignment="1">
      <alignment vertical="center"/>
    </xf>
    <xf numFmtId="170" fontId="24" fillId="3" borderId="0" xfId="0" applyNumberFormat="1" applyFont="1" applyFill="1" applyAlignment="1">
      <alignment vertical="center"/>
    </xf>
    <xf numFmtId="165" fontId="24" fillId="3" borderId="0" xfId="0" applyNumberFormat="1" applyFont="1" applyFill="1" applyAlignment="1">
      <alignment vertical="center"/>
    </xf>
    <xf numFmtId="168" fontId="24" fillId="3" borderId="0" xfId="2" applyNumberFormat="1" applyFont="1" applyFill="1" applyAlignment="1">
      <alignment vertical="center"/>
    </xf>
    <xf numFmtId="2" fontId="14" fillId="3" borderId="0" xfId="0" applyNumberFormat="1" applyFont="1" applyFill="1" applyAlignment="1">
      <alignment vertical="center"/>
    </xf>
    <xf numFmtId="168" fontId="14" fillId="3" borderId="0" xfId="2" applyNumberFormat="1" applyFont="1" applyFill="1" applyAlignment="1">
      <alignment vertical="center"/>
    </xf>
    <xf numFmtId="165" fontId="14" fillId="3" borderId="0" xfId="2" applyNumberFormat="1" applyFont="1" applyFill="1" applyAlignment="1">
      <alignment vertical="center"/>
    </xf>
    <xf numFmtId="170" fontId="14" fillId="3" borderId="0" xfId="0" applyNumberFormat="1" applyFont="1" applyFill="1" applyAlignment="1">
      <alignment vertical="center"/>
    </xf>
    <xf numFmtId="165" fontId="14" fillId="3" borderId="0" xfId="0" applyNumberFormat="1" applyFont="1" applyFill="1" applyAlignment="1">
      <alignment vertical="center"/>
    </xf>
    <xf numFmtId="168" fontId="14" fillId="2" borderId="0" xfId="2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3" fontId="14" fillId="3" borderId="0" xfId="0" applyNumberFormat="1" applyFont="1" applyFill="1" applyBorder="1" applyAlignment="1">
      <alignment vertical="center"/>
    </xf>
    <xf numFmtId="0" fontId="24" fillId="3" borderId="0" xfId="0" applyFont="1" applyFill="1" applyBorder="1" applyAlignment="1">
      <alignment vertical="center"/>
    </xf>
    <xf numFmtId="165" fontId="24" fillId="3" borderId="0" xfId="0" applyNumberFormat="1" applyFont="1" applyFill="1" applyBorder="1" applyAlignment="1">
      <alignment vertical="center"/>
    </xf>
    <xf numFmtId="168" fontId="24" fillId="3" borderId="0" xfId="2" applyNumberFormat="1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169" fontId="13" fillId="3" borderId="0" xfId="0" applyNumberFormat="1" applyFont="1" applyFill="1" applyBorder="1" applyAlignment="1">
      <alignment vertical="center"/>
    </xf>
    <xf numFmtId="165" fontId="14" fillId="3" borderId="0" xfId="2" applyNumberFormat="1" applyFont="1" applyFill="1" applyBorder="1" applyAlignment="1">
      <alignment vertical="center"/>
    </xf>
    <xf numFmtId="168" fontId="14" fillId="3" borderId="0" xfId="2" applyNumberFormat="1" applyFont="1" applyFill="1" applyBorder="1" applyAlignment="1">
      <alignment vertical="center"/>
    </xf>
    <xf numFmtId="169" fontId="14" fillId="3" borderId="0" xfId="0" applyNumberFormat="1" applyFont="1" applyFill="1" applyBorder="1" applyAlignment="1">
      <alignment vertical="center"/>
    </xf>
    <xf numFmtId="0" fontId="19" fillId="3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left" vertical="center" wrapText="1"/>
    </xf>
    <xf numFmtId="165" fontId="19" fillId="3" borderId="0" xfId="0" applyNumberFormat="1" applyFont="1" applyFill="1" applyBorder="1" applyAlignment="1">
      <alignment vertical="center"/>
    </xf>
    <xf numFmtId="168" fontId="19" fillId="3" borderId="0" xfId="2" applyNumberFormat="1" applyFont="1" applyFill="1" applyBorder="1" applyAlignment="1">
      <alignment vertical="center"/>
    </xf>
    <xf numFmtId="165" fontId="19" fillId="3" borderId="0" xfId="0" applyNumberFormat="1" applyFont="1" applyFill="1" applyBorder="1"/>
    <xf numFmtId="168" fontId="20" fillId="2" borderId="0" xfId="2" applyNumberFormat="1" applyFont="1" applyFill="1"/>
    <xf numFmtId="0" fontId="20" fillId="3" borderId="13" xfId="0" applyFont="1" applyFill="1" applyBorder="1" applyAlignment="1">
      <alignment vertical="center"/>
    </xf>
    <xf numFmtId="0" fontId="10" fillId="3" borderId="15" xfId="0" applyFont="1" applyFill="1" applyBorder="1" applyAlignment="1">
      <alignment horizontal="center" vertical="center" wrapText="1"/>
    </xf>
    <xf numFmtId="169" fontId="13" fillId="3" borderId="0" xfId="2" applyNumberFormat="1" applyFont="1" applyFill="1" applyBorder="1" applyAlignment="1">
      <alignment horizontal="center"/>
    </xf>
    <xf numFmtId="169" fontId="14" fillId="2" borderId="0" xfId="0" applyNumberFormat="1" applyFont="1" applyFill="1" applyBorder="1" applyAlignment="1">
      <alignment horizontal="right" vertical="center"/>
    </xf>
    <xf numFmtId="165" fontId="13" fillId="2" borderId="0" xfId="2" applyNumberFormat="1" applyFont="1" applyFill="1" applyBorder="1" applyAlignment="1">
      <alignment horizontal="right" vertical="center"/>
    </xf>
    <xf numFmtId="169" fontId="13" fillId="2" borderId="0" xfId="0" applyNumberFormat="1" applyFont="1" applyFill="1" applyBorder="1" applyAlignment="1">
      <alignment horizontal="right" vertical="center"/>
    </xf>
    <xf numFmtId="3" fontId="13" fillId="2" borderId="0" xfId="0" applyNumberFormat="1" applyFont="1" applyFill="1" applyBorder="1" applyAlignment="1">
      <alignment horizontal="right" vertical="center"/>
    </xf>
    <xf numFmtId="168" fontId="14" fillId="2" borderId="0" xfId="2" applyNumberFormat="1" applyFont="1" applyFill="1" applyBorder="1" applyAlignment="1">
      <alignment horizontal="right" vertical="center"/>
    </xf>
    <xf numFmtId="169" fontId="13" fillId="3" borderId="15" xfId="2" applyNumberFormat="1" applyFont="1" applyFill="1" applyBorder="1" applyAlignment="1">
      <alignment horizontal="center"/>
    </xf>
    <xf numFmtId="169" fontId="14" fillId="2" borderId="15" xfId="0" applyNumberFormat="1" applyFont="1" applyFill="1" applyBorder="1" applyAlignment="1">
      <alignment horizontal="right" vertical="center"/>
    </xf>
    <xf numFmtId="165" fontId="13" fillId="2" borderId="15" xfId="2" applyNumberFormat="1" applyFont="1" applyFill="1" applyBorder="1" applyAlignment="1">
      <alignment horizontal="right" vertical="center"/>
    </xf>
    <xf numFmtId="169" fontId="13" fillId="2" borderId="15" xfId="0" applyNumberFormat="1" applyFont="1" applyFill="1" applyBorder="1" applyAlignment="1">
      <alignment horizontal="right" vertical="center"/>
    </xf>
    <xf numFmtId="3" fontId="13" fillId="2" borderId="15" xfId="0" applyNumberFormat="1" applyFont="1" applyFill="1" applyBorder="1" applyAlignment="1">
      <alignment horizontal="right" vertical="center"/>
    </xf>
    <xf numFmtId="0" fontId="24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3" fontId="24" fillId="3" borderId="0" xfId="0" applyNumberFormat="1" applyFont="1" applyFill="1" applyAlignment="1">
      <alignment vertical="center"/>
    </xf>
    <xf numFmtId="3" fontId="19" fillId="3" borderId="0" xfId="0" applyNumberFormat="1" applyFont="1" applyFill="1" applyBorder="1"/>
    <xf numFmtId="165" fontId="9" fillId="2" borderId="0" xfId="2" applyNumberFormat="1" applyFont="1" applyFill="1"/>
    <xf numFmtId="164" fontId="9" fillId="2" borderId="0" xfId="2" applyNumberFormat="1" applyFont="1" applyFill="1"/>
    <xf numFmtId="167" fontId="26" fillId="2" borderId="6" xfId="2" applyNumberFormat="1" applyFont="1" applyFill="1" applyBorder="1" applyAlignment="1">
      <alignment horizontal="center" vertical="center" wrapText="1"/>
    </xf>
    <xf numFmtId="167" fontId="26" fillId="2" borderId="8" xfId="2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27" fillId="2" borderId="0" xfId="0" applyFont="1" applyFill="1" applyBorder="1"/>
    <xf numFmtId="165" fontId="28" fillId="2" borderId="0" xfId="2" applyNumberFormat="1" applyFont="1" applyFill="1" applyBorder="1"/>
    <xf numFmtId="0" fontId="28" fillId="2" borderId="0" xfId="0" applyFont="1" applyFill="1" applyBorder="1"/>
    <xf numFmtId="0" fontId="30" fillId="2" borderId="0" xfId="0" applyFont="1" applyFill="1" applyBorder="1" applyAlignment="1">
      <alignment horizontal="left" vertical="center" wrapText="1"/>
    </xf>
    <xf numFmtId="0" fontId="31" fillId="2" borderId="0" xfId="0" applyFont="1" applyFill="1" applyBorder="1" applyAlignment="1">
      <alignment horizontal="left" vertical="center" wrapText="1"/>
    </xf>
    <xf numFmtId="171" fontId="32" fillId="2" borderId="0" xfId="0" applyNumberFormat="1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171" fontId="28" fillId="2" borderId="0" xfId="0" applyNumberFormat="1" applyFont="1" applyFill="1" applyBorder="1"/>
    <xf numFmtId="0" fontId="33" fillId="2" borderId="0" xfId="0" applyFont="1" applyFill="1" applyBorder="1"/>
    <xf numFmtId="166" fontId="28" fillId="2" borderId="0" xfId="2" applyNumberFormat="1" applyFont="1" applyFill="1"/>
    <xf numFmtId="4" fontId="34" fillId="2" borderId="0" xfId="2" applyNumberFormat="1" applyFont="1" applyFill="1"/>
    <xf numFmtId="0" fontId="29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28" fillId="2" borderId="0" xfId="0" applyFont="1" applyFill="1" applyBorder="1"/>
    <xf numFmtId="0" fontId="6" fillId="2" borderId="0" xfId="0" applyFont="1" applyFill="1" applyAlignment="1">
      <alignment horizontal="center" vertical="center"/>
    </xf>
    <xf numFmtId="0" fontId="0" fillId="2" borderId="0" xfId="0" applyFont="1" applyFill="1"/>
    <xf numFmtId="0" fontId="6" fillId="2" borderId="4" xfId="0" applyFont="1" applyFill="1" applyBorder="1" applyAlignment="1">
      <alignment horizontal="center" vertical="center"/>
    </xf>
    <xf numFmtId="0" fontId="0" fillId="2" borderId="4" xfId="0" applyFont="1" applyFill="1" applyBorder="1"/>
    <xf numFmtId="0" fontId="5" fillId="2" borderId="0" xfId="0" applyFont="1" applyFill="1" applyAlignment="1">
      <alignment horizontal="center" vertical="center"/>
    </xf>
    <xf numFmtId="0" fontId="1" fillId="2" borderId="0" xfId="0" applyFont="1" applyFill="1"/>
    <xf numFmtId="0" fontId="9" fillId="2" borderId="11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</cellXfs>
  <cellStyles count="4">
    <cellStyle name="Hipervínculo" xfId="1" builtinId="8"/>
    <cellStyle name="Millares" xfId="2" builtinId="3"/>
    <cellStyle name="Normal" xfId="0" builtinId="0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466725</xdr:colOff>
      <xdr:row>2</xdr:row>
      <xdr:rowOff>145415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62275" cy="52641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333375</xdr:colOff>
      <xdr:row>2</xdr:row>
      <xdr:rowOff>145415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62275" cy="52641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133350</xdr:colOff>
      <xdr:row>2</xdr:row>
      <xdr:rowOff>145415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62275" cy="52641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133350</xdr:colOff>
      <xdr:row>2</xdr:row>
      <xdr:rowOff>145415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62275" cy="52641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145415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62275" cy="52641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150090</xdr:colOff>
      <xdr:row>0</xdr:row>
      <xdr:rowOff>0</xdr:rowOff>
    </xdr:from>
    <xdr:to>
      <xdr:col>6</xdr:col>
      <xdr:colOff>514350</xdr:colOff>
      <xdr:row>1</xdr:row>
      <xdr:rowOff>135370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90" y="0"/>
          <a:ext cx="3136035" cy="1106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dane.gov.co/" TargetMode="External"/><Relationship Id="rId1" Type="http://schemas.openxmlformats.org/officeDocument/2006/relationships/hyperlink" Target="http://www.fedearroz.com.co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dane.gov.co/" TargetMode="External"/><Relationship Id="rId1" Type="http://schemas.openxmlformats.org/officeDocument/2006/relationships/hyperlink" Target="http://www.fedearroz.com.co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dane.gov.co/" TargetMode="External"/><Relationship Id="rId1" Type="http://schemas.openxmlformats.org/officeDocument/2006/relationships/hyperlink" Target="http://www.fedearroz.com.co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dane.gov.co/" TargetMode="External"/><Relationship Id="rId1" Type="http://schemas.openxmlformats.org/officeDocument/2006/relationships/hyperlink" Target="http://www.fedearroz.com.co/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0"/>
  <sheetViews>
    <sheetView workbookViewId="0">
      <pane xSplit="1" topLeftCell="G1" activePane="topRight" state="frozen"/>
      <selection pane="topRight" activeCell="X24" sqref="X24"/>
    </sheetView>
  </sheetViews>
  <sheetFormatPr baseColWidth="10" defaultRowHeight="15"/>
  <cols>
    <col min="1" max="1" width="14.5703125" style="6" customWidth="1"/>
    <col min="2" max="16384" width="11.42578125" style="1"/>
  </cols>
  <sheetData>
    <row r="1" spans="1:24">
      <c r="H1" s="7"/>
      <c r="I1" s="7"/>
      <c r="J1" s="7"/>
      <c r="K1" s="7"/>
      <c r="L1" s="7"/>
    </row>
    <row r="2" spans="1:24">
      <c r="H2" s="7"/>
      <c r="I2" s="7"/>
      <c r="J2" s="7"/>
      <c r="K2" s="7"/>
      <c r="L2" s="7"/>
    </row>
    <row r="3" spans="1:24">
      <c r="H3" s="7"/>
      <c r="I3" s="7"/>
      <c r="J3" s="7"/>
      <c r="K3" s="7"/>
      <c r="L3" s="7"/>
    </row>
    <row r="4" spans="1:24">
      <c r="H4" s="7"/>
      <c r="I4" s="7"/>
      <c r="J4" s="7"/>
      <c r="K4" s="7"/>
      <c r="L4" s="7"/>
    </row>
    <row r="6" spans="1:24">
      <c r="A6" s="196" t="s">
        <v>14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</row>
    <row r="7" spans="1:24">
      <c r="A7" s="192" t="s">
        <v>15</v>
      </c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</row>
    <row r="8" spans="1:24">
      <c r="A8" s="192" t="s">
        <v>16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</row>
    <row r="9" spans="1:24" ht="15.75" thickBot="1">
      <c r="A9" s="194" t="s">
        <v>350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</row>
    <row r="10" spans="1:24" ht="15.75" thickBot="1">
      <c r="A10" s="14" t="s">
        <v>17</v>
      </c>
      <c r="B10" s="14">
        <v>1996</v>
      </c>
      <c r="C10" s="14">
        <v>1997</v>
      </c>
      <c r="D10" s="14">
        <v>1998</v>
      </c>
      <c r="E10" s="14">
        <v>1999</v>
      </c>
      <c r="F10" s="14">
        <v>2000</v>
      </c>
      <c r="G10" s="14">
        <v>2001</v>
      </c>
      <c r="H10" s="14">
        <v>2002</v>
      </c>
      <c r="I10" s="14">
        <v>2003</v>
      </c>
      <c r="J10" s="14">
        <v>2004</v>
      </c>
      <c r="K10" s="14">
        <v>2005</v>
      </c>
      <c r="L10" s="14">
        <v>2006</v>
      </c>
      <c r="M10" s="14">
        <v>2007</v>
      </c>
      <c r="N10" s="14">
        <v>2008</v>
      </c>
      <c r="O10" s="14">
        <v>2009</v>
      </c>
      <c r="P10" s="14">
        <v>2010</v>
      </c>
      <c r="Q10" s="14">
        <v>2011</v>
      </c>
      <c r="R10" s="14">
        <v>2012</v>
      </c>
      <c r="S10" s="14">
        <v>2013</v>
      </c>
      <c r="T10" s="14">
        <v>2014</v>
      </c>
      <c r="U10" s="14">
        <v>2015</v>
      </c>
      <c r="V10" s="14">
        <v>2016</v>
      </c>
      <c r="W10" s="14">
        <v>2017</v>
      </c>
      <c r="X10" s="14">
        <v>2018</v>
      </c>
    </row>
    <row r="11" spans="1:24">
      <c r="A11" s="17" t="s">
        <v>18</v>
      </c>
      <c r="B11" s="175">
        <v>239.91300000000001</v>
      </c>
      <c r="C11" s="175">
        <v>332.351</v>
      </c>
      <c r="D11" s="175">
        <v>410.97</v>
      </c>
      <c r="E11" s="175">
        <v>396.57799999999997</v>
      </c>
      <c r="F11" s="175">
        <v>405.76100000000002</v>
      </c>
      <c r="G11" s="175">
        <v>465.62799999999999</v>
      </c>
      <c r="H11" s="175">
        <v>484.56299999999999</v>
      </c>
      <c r="I11" s="175">
        <v>541.45699999999999</v>
      </c>
      <c r="J11" s="175">
        <v>628.13300000000004</v>
      </c>
      <c r="K11" s="175">
        <v>557.13599999999997</v>
      </c>
      <c r="L11" s="175">
        <v>573.75</v>
      </c>
      <c r="M11" s="175">
        <v>629.30999999999995</v>
      </c>
      <c r="N11" s="175">
        <v>664.92</v>
      </c>
      <c r="O11" s="175" t="s">
        <v>344</v>
      </c>
      <c r="P11" s="175">
        <v>817.45600000000002</v>
      </c>
      <c r="Q11" s="175">
        <v>918.57100000000003</v>
      </c>
      <c r="R11" s="175">
        <v>953.42899999999997</v>
      </c>
      <c r="S11" s="175">
        <v>867.14300000000003</v>
      </c>
      <c r="T11" s="175">
        <v>882.17100000000005</v>
      </c>
      <c r="U11" s="175" t="s">
        <v>283</v>
      </c>
      <c r="V11" s="175" t="s">
        <v>284</v>
      </c>
      <c r="W11" s="31" t="s">
        <v>285</v>
      </c>
      <c r="X11" s="31">
        <v>875.37099999999998</v>
      </c>
    </row>
    <row r="12" spans="1:24">
      <c r="A12" s="17" t="s">
        <v>19</v>
      </c>
      <c r="B12" s="175">
        <v>261.30900000000003</v>
      </c>
      <c r="C12" s="175">
        <v>333.88200000000001</v>
      </c>
      <c r="D12" s="175">
        <v>451.57600000000002</v>
      </c>
      <c r="E12" s="175">
        <v>401.29399999999998</v>
      </c>
      <c r="F12" s="175">
        <v>406.32499999999999</v>
      </c>
      <c r="G12" s="175">
        <v>533.125</v>
      </c>
      <c r="H12" s="175">
        <v>485.31299999999999</v>
      </c>
      <c r="I12" s="175">
        <v>588.96600000000001</v>
      </c>
      <c r="J12" s="175">
        <v>631.86099999999999</v>
      </c>
      <c r="K12" s="175">
        <v>554.846</v>
      </c>
      <c r="L12" s="175">
        <v>576.40700000000004</v>
      </c>
      <c r="M12" s="175">
        <v>639.524</v>
      </c>
      <c r="N12" s="175">
        <v>757.71199999999999</v>
      </c>
      <c r="O12" s="175">
        <v>967.35299999999995</v>
      </c>
      <c r="P12" s="175">
        <v>884.39499999999998</v>
      </c>
      <c r="Q12" s="175">
        <v>939.01</v>
      </c>
      <c r="R12" s="175">
        <v>986.57100000000003</v>
      </c>
      <c r="S12" s="175">
        <v>870</v>
      </c>
      <c r="T12" s="175">
        <v>903.37099999999998</v>
      </c>
      <c r="U12" s="175" t="s">
        <v>286</v>
      </c>
      <c r="V12" s="175" t="s">
        <v>287</v>
      </c>
      <c r="W12" s="31" t="s">
        <v>288</v>
      </c>
      <c r="X12" s="31">
        <v>895.08900000000006</v>
      </c>
    </row>
    <row r="13" spans="1:24">
      <c r="A13" s="17" t="s">
        <v>20</v>
      </c>
      <c r="B13" s="175">
        <v>278.12900000000002</v>
      </c>
      <c r="C13" s="175">
        <v>336.17099999999999</v>
      </c>
      <c r="D13" s="175">
        <v>431.91</v>
      </c>
      <c r="E13" s="175">
        <v>407.22699999999998</v>
      </c>
      <c r="F13" s="175">
        <v>413.86200000000002</v>
      </c>
      <c r="G13" s="175">
        <v>548.06600000000003</v>
      </c>
      <c r="H13" s="175">
        <v>486.416</v>
      </c>
      <c r="I13" s="175">
        <v>592.13199999999995</v>
      </c>
      <c r="J13" s="175">
        <v>625.89</v>
      </c>
      <c r="K13" s="175">
        <v>576.63800000000003</v>
      </c>
      <c r="L13" s="175">
        <v>584.10500000000002</v>
      </c>
      <c r="M13" s="175">
        <v>643.596</v>
      </c>
      <c r="N13" s="175">
        <v>828.90700000000004</v>
      </c>
      <c r="O13" s="175">
        <v>887.74199999999996</v>
      </c>
      <c r="P13" s="175">
        <v>796.47299999999996</v>
      </c>
      <c r="Q13" s="175">
        <v>963.43799999999999</v>
      </c>
      <c r="R13" s="175" t="s">
        <v>289</v>
      </c>
      <c r="S13" s="175">
        <v>912.8</v>
      </c>
      <c r="T13" s="175">
        <v>917.17100000000005</v>
      </c>
      <c r="U13" s="175" t="s">
        <v>290</v>
      </c>
      <c r="V13" s="175" t="s">
        <v>291</v>
      </c>
      <c r="W13" s="31" t="s">
        <v>292</v>
      </c>
      <c r="X13" s="31">
        <v>910.92899999999997</v>
      </c>
    </row>
    <row r="14" spans="1:24">
      <c r="A14" s="17" t="s">
        <v>21</v>
      </c>
      <c r="B14" s="175">
        <v>286.21800000000002</v>
      </c>
      <c r="C14" s="175">
        <v>344.22800000000001</v>
      </c>
      <c r="D14" s="175">
        <v>432.85700000000003</v>
      </c>
      <c r="E14" s="175">
        <v>419.53800000000001</v>
      </c>
      <c r="F14" s="175">
        <v>419.78100000000001</v>
      </c>
      <c r="G14" s="175">
        <v>523.36099999999999</v>
      </c>
      <c r="H14" s="175">
        <v>496.84100000000001</v>
      </c>
      <c r="I14" s="175">
        <v>602.91099999999994</v>
      </c>
      <c r="J14" s="175">
        <v>618.03</v>
      </c>
      <c r="K14" s="175">
        <v>574.58100000000002</v>
      </c>
      <c r="L14" s="175">
        <v>604.17499999999995</v>
      </c>
      <c r="M14" s="175">
        <v>645.20000000000005</v>
      </c>
      <c r="N14" s="175">
        <v>828.43</v>
      </c>
      <c r="O14" s="175">
        <v>896.33500000000004</v>
      </c>
      <c r="P14" s="175">
        <v>787.39499999999998</v>
      </c>
      <c r="Q14" s="175">
        <v>987.90499999999997</v>
      </c>
      <c r="R14" s="175" t="s">
        <v>293</v>
      </c>
      <c r="S14" s="175">
        <v>923.42700000000002</v>
      </c>
      <c r="T14" s="175">
        <v>920.74300000000005</v>
      </c>
      <c r="U14" s="175" t="s">
        <v>294</v>
      </c>
      <c r="V14" s="175" t="s">
        <v>295</v>
      </c>
      <c r="W14" s="31" t="s">
        <v>296</v>
      </c>
      <c r="X14" s="31">
        <v>919.64300000000003</v>
      </c>
    </row>
    <row r="15" spans="1:24">
      <c r="A15" s="17" t="s">
        <v>22</v>
      </c>
      <c r="B15" s="175">
        <v>286.13499999999999</v>
      </c>
      <c r="C15" s="175">
        <v>350.72399999999999</v>
      </c>
      <c r="D15" s="175">
        <v>434.62799999999999</v>
      </c>
      <c r="E15" s="175">
        <v>420.767</v>
      </c>
      <c r="F15" s="175">
        <v>417.81900000000002</v>
      </c>
      <c r="G15" s="175">
        <v>518.40300000000002</v>
      </c>
      <c r="H15" s="175">
        <v>518.88300000000004</v>
      </c>
      <c r="I15" s="175">
        <v>604.51700000000005</v>
      </c>
      <c r="J15" s="175">
        <v>602.42899999999997</v>
      </c>
      <c r="K15" s="175">
        <v>577.00300000000004</v>
      </c>
      <c r="L15" s="175">
        <v>636.84299999999996</v>
      </c>
      <c r="M15" s="175">
        <v>645.49699999999996</v>
      </c>
      <c r="N15" s="175">
        <v>894.25300000000004</v>
      </c>
      <c r="O15" s="175">
        <v>879.99400000000003</v>
      </c>
      <c r="P15" s="175">
        <v>803.39499999999998</v>
      </c>
      <c r="Q15" s="175" t="s">
        <v>297</v>
      </c>
      <c r="R15" s="175" t="s">
        <v>298</v>
      </c>
      <c r="S15" s="175">
        <v>923.6</v>
      </c>
      <c r="T15" s="175">
        <v>913.6</v>
      </c>
      <c r="U15" s="175" t="s">
        <v>299</v>
      </c>
      <c r="V15" s="175" t="s">
        <v>300</v>
      </c>
      <c r="W15" s="31">
        <v>991.67899999999997</v>
      </c>
      <c r="X15" s="31">
        <v>944.35699999999997</v>
      </c>
    </row>
    <row r="16" spans="1:24">
      <c r="A16" s="17" t="s">
        <v>23</v>
      </c>
      <c r="B16" s="175">
        <v>288.89499999999998</v>
      </c>
      <c r="C16" s="175">
        <v>349.48</v>
      </c>
      <c r="D16" s="175">
        <v>437.78100000000001</v>
      </c>
      <c r="E16" s="175">
        <v>424.36099999999999</v>
      </c>
      <c r="F16" s="175">
        <v>417.476</v>
      </c>
      <c r="G16" s="175">
        <v>511.084</v>
      </c>
      <c r="H16" s="175">
        <v>522.18600000000004</v>
      </c>
      <c r="I16" s="175">
        <v>609.75300000000004</v>
      </c>
      <c r="J16" s="175">
        <v>581.70500000000004</v>
      </c>
      <c r="K16" s="175">
        <v>569.68499999999995</v>
      </c>
      <c r="L16" s="175">
        <v>644.54600000000005</v>
      </c>
      <c r="M16" s="175">
        <v>643.11599999999999</v>
      </c>
      <c r="N16" s="175" t="s">
        <v>345</v>
      </c>
      <c r="O16" s="175">
        <v>827.65499999999997</v>
      </c>
      <c r="P16" s="175">
        <v>853.90300000000002</v>
      </c>
      <c r="Q16" s="175">
        <v>902.83299999999997</v>
      </c>
      <c r="R16" s="175" t="s">
        <v>301</v>
      </c>
      <c r="S16" s="175">
        <v>923.6</v>
      </c>
      <c r="T16" s="175">
        <v>917.88599999999997</v>
      </c>
      <c r="U16" s="175" t="s">
        <v>302</v>
      </c>
      <c r="V16" s="175" t="s">
        <v>303</v>
      </c>
      <c r="W16" s="31">
        <v>957.33900000000006</v>
      </c>
      <c r="X16" s="31">
        <v>950</v>
      </c>
    </row>
    <row r="17" spans="1:24">
      <c r="A17" s="17" t="s">
        <v>24</v>
      </c>
      <c r="B17" s="175">
        <v>293.024</v>
      </c>
      <c r="C17" s="175">
        <v>362.76</v>
      </c>
      <c r="D17" s="175">
        <v>422.87</v>
      </c>
      <c r="E17" s="175">
        <v>410.81</v>
      </c>
      <c r="F17" s="175">
        <v>396.39499999999998</v>
      </c>
      <c r="G17" s="175">
        <v>478.56099999999998</v>
      </c>
      <c r="H17" s="175">
        <v>490.31700000000001</v>
      </c>
      <c r="I17" s="175">
        <v>543.83699999999999</v>
      </c>
      <c r="J17" s="175">
        <v>567.65800000000002</v>
      </c>
      <c r="K17" s="175">
        <v>559.346</v>
      </c>
      <c r="L17" s="175">
        <v>640.601</v>
      </c>
      <c r="M17" s="175">
        <v>638.80999999999995</v>
      </c>
      <c r="N17" s="175">
        <v>935.46699999999998</v>
      </c>
      <c r="O17" s="175">
        <v>751.71400000000006</v>
      </c>
      <c r="P17" s="175">
        <v>797.75900000000001</v>
      </c>
      <c r="Q17" s="175">
        <v>855.55700000000002</v>
      </c>
      <c r="R17" s="175" t="s">
        <v>304</v>
      </c>
      <c r="S17" s="175">
        <v>900.74300000000005</v>
      </c>
      <c r="T17" s="175">
        <v>916.45699999999999</v>
      </c>
      <c r="U17" s="175" t="s">
        <v>305</v>
      </c>
      <c r="V17" s="175" t="s">
        <v>306</v>
      </c>
      <c r="W17" s="31">
        <v>917.22900000000004</v>
      </c>
      <c r="X17" s="31">
        <v>936.53599999999994</v>
      </c>
    </row>
    <row r="18" spans="1:24">
      <c r="A18" s="17" t="s">
        <v>25</v>
      </c>
      <c r="B18" s="175">
        <v>301.91199999999998</v>
      </c>
      <c r="C18" s="175">
        <v>365.608</v>
      </c>
      <c r="D18" s="175">
        <v>419.16</v>
      </c>
      <c r="E18" s="175">
        <v>410.35199999999998</v>
      </c>
      <c r="F18" s="175">
        <v>396.73500000000001</v>
      </c>
      <c r="G18" s="175">
        <v>474.21300000000002</v>
      </c>
      <c r="H18" s="175">
        <v>489.73500000000001</v>
      </c>
      <c r="I18" s="175">
        <v>534.87199999999996</v>
      </c>
      <c r="J18" s="175">
        <v>524.35500000000002</v>
      </c>
      <c r="K18" s="175">
        <v>547.36599999999999</v>
      </c>
      <c r="L18" s="175">
        <v>639.255</v>
      </c>
      <c r="M18" s="175">
        <v>639.06899999999996</v>
      </c>
      <c r="N18" s="175">
        <v>921.96199999999999</v>
      </c>
      <c r="O18" s="175">
        <v>763.37</v>
      </c>
      <c r="P18" s="175">
        <v>816.70500000000004</v>
      </c>
      <c r="Q18" s="175">
        <v>927.4</v>
      </c>
      <c r="R18" s="175" t="s">
        <v>307</v>
      </c>
      <c r="S18" s="175">
        <v>893.6</v>
      </c>
      <c r="T18" s="175">
        <v>919.49400000000003</v>
      </c>
      <c r="U18" s="175" t="s">
        <v>308</v>
      </c>
      <c r="V18" s="175" t="s">
        <v>309</v>
      </c>
      <c r="W18" s="31">
        <v>896.971</v>
      </c>
      <c r="X18" s="31">
        <v>925.38099999999997</v>
      </c>
    </row>
    <row r="19" spans="1:24">
      <c r="A19" s="17" t="s">
        <v>26</v>
      </c>
      <c r="B19" s="175">
        <v>298.178</v>
      </c>
      <c r="C19" s="175">
        <v>369.31599999999997</v>
      </c>
      <c r="D19" s="175">
        <v>418.40800000000002</v>
      </c>
      <c r="E19" s="175">
        <v>411.55399999999997</v>
      </c>
      <c r="F19" s="175">
        <v>405.05799999999999</v>
      </c>
      <c r="G19" s="175">
        <v>479.93099999999998</v>
      </c>
      <c r="H19" s="175">
        <v>491.10500000000002</v>
      </c>
      <c r="I19" s="175">
        <v>534.83399999999995</v>
      </c>
      <c r="J19" s="175">
        <v>522.303</v>
      </c>
      <c r="K19" s="175">
        <v>561.72199999999998</v>
      </c>
      <c r="L19" s="175">
        <v>665.72699999999998</v>
      </c>
      <c r="M19" s="175">
        <v>639.81399999999996</v>
      </c>
      <c r="N19" s="175">
        <v>974.98</v>
      </c>
      <c r="O19" s="175">
        <v>701.47</v>
      </c>
      <c r="P19" s="175">
        <v>848.03599999999994</v>
      </c>
      <c r="Q19" s="175">
        <v>977.51900000000001</v>
      </c>
      <c r="R19" s="175" t="s">
        <v>310</v>
      </c>
      <c r="S19" s="175">
        <v>893.6</v>
      </c>
      <c r="T19" s="175">
        <v>919.49400000000003</v>
      </c>
      <c r="U19" s="175" t="s">
        <v>311</v>
      </c>
      <c r="V19" s="175" t="s">
        <v>312</v>
      </c>
      <c r="W19" s="31">
        <v>895.14300000000003</v>
      </c>
      <c r="X19" s="31"/>
    </row>
    <row r="20" spans="1:24">
      <c r="A20" s="17" t="s">
        <v>27</v>
      </c>
      <c r="B20" s="175">
        <v>301.36500000000001</v>
      </c>
      <c r="C20" s="175">
        <v>377.1</v>
      </c>
      <c r="D20" s="175">
        <v>405.39299999999997</v>
      </c>
      <c r="E20" s="175">
        <v>410.81400000000002</v>
      </c>
      <c r="F20" s="175">
        <v>426.08800000000002</v>
      </c>
      <c r="G20" s="175">
        <v>482.06900000000002</v>
      </c>
      <c r="H20" s="175">
        <v>493.42500000000001</v>
      </c>
      <c r="I20" s="175">
        <v>570.45899999999995</v>
      </c>
      <c r="J20" s="175">
        <v>519.88900000000001</v>
      </c>
      <c r="K20" s="175">
        <v>564.27300000000002</v>
      </c>
      <c r="L20" s="175">
        <v>664.05499999999995</v>
      </c>
      <c r="M20" s="175">
        <v>644.971</v>
      </c>
      <c r="N20" s="175" t="s">
        <v>346</v>
      </c>
      <c r="O20" s="175">
        <v>725.56299999999999</v>
      </c>
      <c r="P20" s="175">
        <v>874.15099999999995</v>
      </c>
      <c r="Q20" s="175" t="s">
        <v>313</v>
      </c>
      <c r="R20" s="175" t="s">
        <v>314</v>
      </c>
      <c r="S20" s="175">
        <v>897.88599999999997</v>
      </c>
      <c r="T20" s="175">
        <v>908.06500000000005</v>
      </c>
      <c r="U20" s="175" t="s">
        <v>315</v>
      </c>
      <c r="V20" s="175" t="s">
        <v>316</v>
      </c>
      <c r="W20" s="31">
        <v>888.85699999999997</v>
      </c>
      <c r="X20" s="31"/>
    </row>
    <row r="21" spans="1:24">
      <c r="A21" s="17" t="s">
        <v>28</v>
      </c>
      <c r="B21" s="175">
        <v>303.37599999999998</v>
      </c>
      <c r="C21" s="175">
        <v>385.92700000000002</v>
      </c>
      <c r="D21" s="175">
        <v>403.44200000000001</v>
      </c>
      <c r="E21" s="175">
        <v>408.58600000000001</v>
      </c>
      <c r="F21" s="175">
        <v>433.536</v>
      </c>
      <c r="G21" s="175">
        <v>483.54500000000002</v>
      </c>
      <c r="H21" s="175">
        <v>498.75799999999998</v>
      </c>
      <c r="I21" s="175">
        <v>583.673</v>
      </c>
      <c r="J21" s="175">
        <v>520.64300000000003</v>
      </c>
      <c r="K21" s="175">
        <v>568.30200000000002</v>
      </c>
      <c r="L21" s="175">
        <v>628.11599999999999</v>
      </c>
      <c r="M21" s="175">
        <v>646.36800000000005</v>
      </c>
      <c r="N21" s="175" t="s">
        <v>347</v>
      </c>
      <c r="O21" s="175">
        <v>733.25199999999995</v>
      </c>
      <c r="P21" s="175">
        <v>912.43299999999999</v>
      </c>
      <c r="Q21" s="175" t="s">
        <v>317</v>
      </c>
      <c r="R21" s="175" t="s">
        <v>318</v>
      </c>
      <c r="S21" s="175">
        <v>876.45699999999999</v>
      </c>
      <c r="T21" s="175">
        <v>910.92200000000003</v>
      </c>
      <c r="U21" s="175" t="s">
        <v>319</v>
      </c>
      <c r="V21" s="175" t="s">
        <v>320</v>
      </c>
      <c r="W21" s="31">
        <v>877.42899999999997</v>
      </c>
      <c r="X21" s="31"/>
    </row>
    <row r="22" spans="1:24">
      <c r="A22" s="18" t="s">
        <v>29</v>
      </c>
      <c r="B22" s="176">
        <v>320.68099999999998</v>
      </c>
      <c r="C22" s="176">
        <v>390.77499999999998</v>
      </c>
      <c r="D22" s="176">
        <v>388.06099999999998</v>
      </c>
      <c r="E22" s="176">
        <v>407.99400000000003</v>
      </c>
      <c r="F22" s="176">
        <v>435.15899999999999</v>
      </c>
      <c r="G22" s="176">
        <v>481.62299999999999</v>
      </c>
      <c r="H22" s="176">
        <v>506.93900000000002</v>
      </c>
      <c r="I22" s="176">
        <v>607.05399999999997</v>
      </c>
      <c r="J22" s="176">
        <v>550.55600000000004</v>
      </c>
      <c r="K22" s="176">
        <v>571.26199999999994</v>
      </c>
      <c r="L22" s="176">
        <v>628.13800000000003</v>
      </c>
      <c r="M22" s="176">
        <v>652.15</v>
      </c>
      <c r="N22" s="176" t="s">
        <v>348</v>
      </c>
      <c r="O22" s="176">
        <v>724.81</v>
      </c>
      <c r="P22" s="176">
        <v>913.66899999999998</v>
      </c>
      <c r="Q22" s="176">
        <v>940.11900000000003</v>
      </c>
      <c r="R22" s="176">
        <v>968.14300000000003</v>
      </c>
      <c r="S22" s="176">
        <v>862.17100000000005</v>
      </c>
      <c r="T22" s="176" t="s">
        <v>321</v>
      </c>
      <c r="U22" s="176" t="s">
        <v>322</v>
      </c>
      <c r="V22" s="176" t="s">
        <v>323</v>
      </c>
      <c r="W22" s="31">
        <v>864.57100000000003</v>
      </c>
      <c r="X22" s="31"/>
    </row>
    <row r="23" spans="1:24">
      <c r="A23" s="177" t="s">
        <v>203</v>
      </c>
    </row>
    <row r="24" spans="1:24">
      <c r="A24" s="196" t="s">
        <v>14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</row>
    <row r="25" spans="1:24">
      <c r="A25" s="192" t="s">
        <v>30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</row>
    <row r="26" spans="1:24">
      <c r="A26" s="192" t="s">
        <v>16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</row>
    <row r="27" spans="1:24" ht="15.75" thickBot="1">
      <c r="A27" s="194" t="str">
        <f>+A9</f>
        <v>1996 – 2018</v>
      </c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</row>
    <row r="28" spans="1:24" ht="15.75" thickBot="1">
      <c r="A28" s="14" t="s">
        <v>17</v>
      </c>
      <c r="B28" s="14">
        <v>1996</v>
      </c>
      <c r="C28" s="14">
        <v>1997</v>
      </c>
      <c r="D28" s="14">
        <v>1998</v>
      </c>
      <c r="E28" s="14">
        <v>1999</v>
      </c>
      <c r="F28" s="14">
        <v>2000</v>
      </c>
      <c r="G28" s="14">
        <v>2001</v>
      </c>
      <c r="H28" s="14">
        <v>2002</v>
      </c>
      <c r="I28" s="14">
        <v>2003</v>
      </c>
      <c r="J28" s="14">
        <v>2004</v>
      </c>
      <c r="K28" s="14">
        <v>2005</v>
      </c>
      <c r="L28" s="14">
        <v>2006</v>
      </c>
      <c r="M28" s="14">
        <v>2007</v>
      </c>
      <c r="N28" s="14">
        <v>2008</v>
      </c>
      <c r="O28" s="14">
        <v>2009</v>
      </c>
      <c r="P28" s="14">
        <v>2010</v>
      </c>
      <c r="Q28" s="14">
        <v>2011</v>
      </c>
      <c r="R28" s="14">
        <v>2012</v>
      </c>
      <c r="S28" s="14">
        <v>2013</v>
      </c>
      <c r="T28" s="14">
        <v>2014</v>
      </c>
      <c r="U28" s="14">
        <v>2015</v>
      </c>
      <c r="V28" s="14">
        <v>2016</v>
      </c>
      <c r="W28" s="14">
        <v>2017</v>
      </c>
      <c r="X28" s="14">
        <v>2018</v>
      </c>
    </row>
    <row r="29" spans="1:24">
      <c r="A29" s="17" t="s">
        <v>18</v>
      </c>
      <c r="B29" s="31">
        <v>483.17399999999998</v>
      </c>
      <c r="C29" s="31">
        <v>676.31399999999996</v>
      </c>
      <c r="D29" s="31">
        <v>812.173</v>
      </c>
      <c r="E29" s="31">
        <v>822.221</v>
      </c>
      <c r="F29" s="31">
        <v>834.25800000000004</v>
      </c>
      <c r="G29" s="31">
        <v>884.38900000000001</v>
      </c>
      <c r="H29" s="31">
        <v>943.86099999999999</v>
      </c>
      <c r="I29" s="31" t="s">
        <v>31</v>
      </c>
      <c r="J29" s="31" t="s">
        <v>32</v>
      </c>
      <c r="K29" s="31" t="s">
        <v>33</v>
      </c>
      <c r="L29" s="31" t="s">
        <v>34</v>
      </c>
      <c r="M29" s="31" t="s">
        <v>35</v>
      </c>
      <c r="N29" s="31" t="s">
        <v>36</v>
      </c>
      <c r="O29" s="31" t="s">
        <v>37</v>
      </c>
      <c r="P29" s="31" t="s">
        <v>38</v>
      </c>
      <c r="Q29" s="31" t="s">
        <v>39</v>
      </c>
      <c r="R29" s="31" t="s">
        <v>40</v>
      </c>
      <c r="S29" s="31" t="s">
        <v>41</v>
      </c>
      <c r="T29" s="31" t="s">
        <v>204</v>
      </c>
      <c r="U29" s="31" t="s">
        <v>205</v>
      </c>
      <c r="V29" s="31" t="s">
        <v>229</v>
      </c>
      <c r="W29" s="31" t="s">
        <v>324</v>
      </c>
      <c r="X29" s="31" t="s">
        <v>325</v>
      </c>
    </row>
    <row r="30" spans="1:24">
      <c r="A30" s="17" t="s">
        <v>19</v>
      </c>
      <c r="B30" s="31">
        <v>525.72799999999995</v>
      </c>
      <c r="C30" s="31">
        <v>683.53399999999999</v>
      </c>
      <c r="D30" s="31">
        <v>915.70500000000004</v>
      </c>
      <c r="E30" s="31">
        <v>829.65099999999995</v>
      </c>
      <c r="F30" s="31">
        <v>832.28899999999999</v>
      </c>
      <c r="G30" s="31" t="s">
        <v>42</v>
      </c>
      <c r="H30" s="31">
        <v>944.99199999999996</v>
      </c>
      <c r="I30" s="31" t="s">
        <v>43</v>
      </c>
      <c r="J30" s="31" t="s">
        <v>44</v>
      </c>
      <c r="K30" s="31" t="s">
        <v>45</v>
      </c>
      <c r="L30" s="31" t="s">
        <v>46</v>
      </c>
      <c r="M30" s="31" t="s">
        <v>47</v>
      </c>
      <c r="N30" s="31" t="s">
        <v>48</v>
      </c>
      <c r="O30" s="31" t="s">
        <v>49</v>
      </c>
      <c r="P30" s="31" t="s">
        <v>50</v>
      </c>
      <c r="Q30" s="31" t="s">
        <v>51</v>
      </c>
      <c r="R30" s="31" t="s">
        <v>52</v>
      </c>
      <c r="S30" s="31" t="s">
        <v>53</v>
      </c>
      <c r="T30" s="31" t="s">
        <v>206</v>
      </c>
      <c r="U30" s="31" t="s">
        <v>207</v>
      </c>
      <c r="V30" s="31" t="s">
        <v>230</v>
      </c>
      <c r="W30" s="31" t="s">
        <v>326</v>
      </c>
      <c r="X30" s="31" t="s">
        <v>327</v>
      </c>
    </row>
    <row r="31" spans="1:24">
      <c r="A31" s="17" t="s">
        <v>20</v>
      </c>
      <c r="B31" s="31">
        <v>584.58900000000006</v>
      </c>
      <c r="C31" s="31">
        <v>686.42899999999997</v>
      </c>
      <c r="D31" s="31">
        <v>914.67100000000005</v>
      </c>
      <c r="E31" s="31">
        <v>836.11599999999999</v>
      </c>
      <c r="F31" s="31">
        <v>846.80600000000004</v>
      </c>
      <c r="G31" s="31" t="s">
        <v>54</v>
      </c>
      <c r="H31" s="31">
        <v>947.625</v>
      </c>
      <c r="I31" s="31" t="s">
        <v>55</v>
      </c>
      <c r="J31" s="31" t="s">
        <v>56</v>
      </c>
      <c r="K31" s="31" t="s">
        <v>57</v>
      </c>
      <c r="L31" s="31" t="s">
        <v>58</v>
      </c>
      <c r="M31" s="31" t="s">
        <v>59</v>
      </c>
      <c r="N31" s="31" t="s">
        <v>60</v>
      </c>
      <c r="O31" s="31" t="s">
        <v>61</v>
      </c>
      <c r="P31" s="31" t="s">
        <v>62</v>
      </c>
      <c r="Q31" s="31" t="s">
        <v>63</v>
      </c>
      <c r="R31" s="31" t="s">
        <v>64</v>
      </c>
      <c r="S31" s="31" t="s">
        <v>65</v>
      </c>
      <c r="T31" s="31" t="s">
        <v>208</v>
      </c>
      <c r="U31" s="31" t="s">
        <v>209</v>
      </c>
      <c r="V31" s="31" t="s">
        <v>231</v>
      </c>
      <c r="W31" s="31" t="s">
        <v>328</v>
      </c>
      <c r="X31" s="31" t="s">
        <v>329</v>
      </c>
    </row>
    <row r="32" spans="1:24">
      <c r="A32" s="17" t="s">
        <v>21</v>
      </c>
      <c r="B32" s="31">
        <v>602.41</v>
      </c>
      <c r="C32" s="31">
        <v>707.46100000000001</v>
      </c>
      <c r="D32" s="31">
        <v>920.75900000000001</v>
      </c>
      <c r="E32" s="31">
        <v>855.58900000000006</v>
      </c>
      <c r="F32" s="31">
        <v>864.66899999999998</v>
      </c>
      <c r="G32" s="31" t="s">
        <v>66</v>
      </c>
      <c r="H32" s="31">
        <v>968.87300000000005</v>
      </c>
      <c r="I32" s="31" t="s">
        <v>67</v>
      </c>
      <c r="J32" s="31" t="s">
        <v>68</v>
      </c>
      <c r="K32" s="31" t="s">
        <v>69</v>
      </c>
      <c r="L32" s="31" t="s">
        <v>70</v>
      </c>
      <c r="M32" s="31" t="s">
        <v>71</v>
      </c>
      <c r="N32" s="31" t="s">
        <v>72</v>
      </c>
      <c r="O32" s="31" t="s">
        <v>73</v>
      </c>
      <c r="P32" s="31" t="s">
        <v>74</v>
      </c>
      <c r="Q32" s="31" t="s">
        <v>75</v>
      </c>
      <c r="R32" s="31" t="s">
        <v>76</v>
      </c>
      <c r="S32" s="31" t="s">
        <v>77</v>
      </c>
      <c r="T32" s="31" t="s">
        <v>210</v>
      </c>
      <c r="U32" s="31" t="s">
        <v>211</v>
      </c>
      <c r="V32" s="31" t="s">
        <v>232</v>
      </c>
      <c r="W32" s="31" t="s">
        <v>330</v>
      </c>
      <c r="X32" s="31" t="s">
        <v>331</v>
      </c>
    </row>
    <row r="33" spans="1:27">
      <c r="A33" s="17" t="s">
        <v>22</v>
      </c>
      <c r="B33" s="31">
        <v>609.29899999999998</v>
      </c>
      <c r="C33" s="31">
        <v>743.76</v>
      </c>
      <c r="D33" s="31">
        <v>926.51099999999997</v>
      </c>
      <c r="E33" s="31">
        <v>863.64800000000002</v>
      </c>
      <c r="F33" s="31">
        <v>874.21400000000006</v>
      </c>
      <c r="G33" s="31" t="s">
        <v>78</v>
      </c>
      <c r="H33" s="31" t="s">
        <v>79</v>
      </c>
      <c r="I33" s="31" t="s">
        <v>80</v>
      </c>
      <c r="J33" s="31" t="s">
        <v>81</v>
      </c>
      <c r="K33" s="31" t="s">
        <v>82</v>
      </c>
      <c r="L33" s="31" t="s">
        <v>83</v>
      </c>
      <c r="M33" s="31" t="s">
        <v>84</v>
      </c>
      <c r="N33" s="31" t="s">
        <v>85</v>
      </c>
      <c r="O33" s="31" t="s">
        <v>86</v>
      </c>
      <c r="P33" s="31" t="s">
        <v>87</v>
      </c>
      <c r="Q33" s="31" t="s">
        <v>88</v>
      </c>
      <c r="R33" s="31" t="s">
        <v>89</v>
      </c>
      <c r="S33" s="31" t="s">
        <v>90</v>
      </c>
      <c r="T33" s="31" t="s">
        <v>212</v>
      </c>
      <c r="U33" s="31" t="s">
        <v>213</v>
      </c>
      <c r="V33" s="31" t="s">
        <v>233</v>
      </c>
      <c r="W33" s="31" t="s">
        <v>332</v>
      </c>
      <c r="X33" s="31" t="s">
        <v>333</v>
      </c>
    </row>
    <row r="34" spans="1:27">
      <c r="A34" s="17" t="s">
        <v>23</v>
      </c>
      <c r="B34" s="31">
        <v>610.90499999999997</v>
      </c>
      <c r="C34" s="31">
        <v>754.673</v>
      </c>
      <c r="D34" s="31">
        <v>911.97699999999998</v>
      </c>
      <c r="E34" s="31">
        <v>889.77300000000002</v>
      </c>
      <c r="F34" s="31">
        <v>868.21799999999996</v>
      </c>
      <c r="G34" s="31" t="s">
        <v>91</v>
      </c>
      <c r="H34" s="31" t="s">
        <v>92</v>
      </c>
      <c r="I34" s="31" t="s">
        <v>93</v>
      </c>
      <c r="J34" s="31" t="s">
        <v>94</v>
      </c>
      <c r="K34" s="31" t="s">
        <v>95</v>
      </c>
      <c r="L34" s="31" t="s">
        <v>96</v>
      </c>
      <c r="M34" s="31" t="s">
        <v>97</v>
      </c>
      <c r="N34" s="31" t="s">
        <v>98</v>
      </c>
      <c r="O34" s="31" t="s">
        <v>99</v>
      </c>
      <c r="P34" s="31" t="s">
        <v>100</v>
      </c>
      <c r="Q34" s="31" t="s">
        <v>101</v>
      </c>
      <c r="R34" s="31" t="s">
        <v>102</v>
      </c>
      <c r="S34" s="31" t="s">
        <v>103</v>
      </c>
      <c r="T34" s="31" t="s">
        <v>214</v>
      </c>
      <c r="U34" s="31" t="s">
        <v>215</v>
      </c>
      <c r="V34" s="31" t="s">
        <v>234</v>
      </c>
      <c r="W34" s="31" t="s">
        <v>334</v>
      </c>
      <c r="X34" s="31" t="s">
        <v>335</v>
      </c>
    </row>
    <row r="35" spans="1:27">
      <c r="A35" s="17" t="s">
        <v>24</v>
      </c>
      <c r="B35" s="31">
        <v>628.88800000000003</v>
      </c>
      <c r="C35" s="31">
        <v>759.02599999999995</v>
      </c>
      <c r="D35" s="31">
        <v>923.93100000000004</v>
      </c>
      <c r="E35" s="31">
        <v>898.03599999999994</v>
      </c>
      <c r="F35" s="31">
        <v>814.86599999999999</v>
      </c>
      <c r="G35" s="31">
        <v>975.51199999999994</v>
      </c>
      <c r="H35" s="31" t="s">
        <v>104</v>
      </c>
      <c r="I35" s="31" t="s">
        <v>105</v>
      </c>
      <c r="J35" s="31" t="s">
        <v>106</v>
      </c>
      <c r="K35" s="31" t="s">
        <v>107</v>
      </c>
      <c r="L35" s="31" t="s">
        <v>108</v>
      </c>
      <c r="M35" s="31" t="s">
        <v>109</v>
      </c>
      <c r="N35" s="31" t="s">
        <v>110</v>
      </c>
      <c r="O35" s="31" t="s">
        <v>111</v>
      </c>
      <c r="P35" s="31" t="s">
        <v>112</v>
      </c>
      <c r="Q35" s="31" t="s">
        <v>113</v>
      </c>
      <c r="R35" s="31" t="s">
        <v>114</v>
      </c>
      <c r="S35" s="31" t="s">
        <v>115</v>
      </c>
      <c r="T35" s="31" t="s">
        <v>214</v>
      </c>
      <c r="U35" s="31" t="s">
        <v>216</v>
      </c>
      <c r="V35" s="31" t="s">
        <v>235</v>
      </c>
      <c r="W35" s="31" t="s">
        <v>336</v>
      </c>
      <c r="X35" s="31" t="s">
        <v>337</v>
      </c>
    </row>
    <row r="36" spans="1:27">
      <c r="A36" s="17" t="s">
        <v>25</v>
      </c>
      <c r="B36" s="31">
        <v>640.42200000000003</v>
      </c>
      <c r="C36" s="31">
        <v>767.94399999999996</v>
      </c>
      <c r="D36" s="31">
        <v>910.91499999999996</v>
      </c>
      <c r="E36" s="31">
        <v>879.61199999999997</v>
      </c>
      <c r="F36" s="31">
        <v>813.81899999999996</v>
      </c>
      <c r="G36" s="31">
        <v>941.68600000000004</v>
      </c>
      <c r="H36" s="31">
        <v>996.80399999999997</v>
      </c>
      <c r="I36" s="31" t="s">
        <v>116</v>
      </c>
      <c r="J36" s="31" t="s">
        <v>117</v>
      </c>
      <c r="K36" s="31" t="s">
        <v>118</v>
      </c>
      <c r="L36" s="31" t="s">
        <v>119</v>
      </c>
      <c r="M36" s="31" t="s">
        <v>120</v>
      </c>
      <c r="N36" s="31" t="s">
        <v>121</v>
      </c>
      <c r="O36" s="31" t="s">
        <v>122</v>
      </c>
      <c r="P36" s="31" t="s">
        <v>123</v>
      </c>
      <c r="Q36" s="31" t="s">
        <v>124</v>
      </c>
      <c r="R36" s="31" t="s">
        <v>125</v>
      </c>
      <c r="S36" s="31" t="s">
        <v>126</v>
      </c>
      <c r="T36" s="31" t="s">
        <v>217</v>
      </c>
      <c r="U36" s="31" t="s">
        <v>218</v>
      </c>
      <c r="V36" s="31" t="s">
        <v>236</v>
      </c>
      <c r="W36" s="31" t="s">
        <v>338</v>
      </c>
      <c r="X36" s="31" t="s">
        <v>339</v>
      </c>
    </row>
    <row r="37" spans="1:27">
      <c r="A37" s="17" t="s">
        <v>26</v>
      </c>
      <c r="B37" s="31">
        <v>631.70000000000005</v>
      </c>
      <c r="C37" s="31">
        <v>764.07600000000002</v>
      </c>
      <c r="D37" s="31">
        <v>875.39200000000005</v>
      </c>
      <c r="E37" s="31">
        <v>862.12400000000002</v>
      </c>
      <c r="F37" s="31">
        <v>824.19100000000003</v>
      </c>
      <c r="G37" s="31">
        <v>936.10299999999995</v>
      </c>
      <c r="H37" s="31">
        <v>966.43100000000004</v>
      </c>
      <c r="I37" s="31" t="s">
        <v>127</v>
      </c>
      <c r="J37" s="31" t="s">
        <v>128</v>
      </c>
      <c r="K37" s="31" t="s">
        <v>129</v>
      </c>
      <c r="L37" s="31" t="s">
        <v>130</v>
      </c>
      <c r="M37" s="31" t="s">
        <v>131</v>
      </c>
      <c r="N37" s="31" t="s">
        <v>132</v>
      </c>
      <c r="O37" s="31" t="s">
        <v>133</v>
      </c>
      <c r="P37" s="31" t="s">
        <v>134</v>
      </c>
      <c r="Q37" s="31" t="s">
        <v>135</v>
      </c>
      <c r="R37" s="31" t="s">
        <v>136</v>
      </c>
      <c r="S37" s="31" t="s">
        <v>137</v>
      </c>
      <c r="T37" s="31" t="s">
        <v>219</v>
      </c>
      <c r="U37" s="31" t="s">
        <v>220</v>
      </c>
      <c r="V37" s="31" t="s">
        <v>237</v>
      </c>
      <c r="W37" s="31" t="s">
        <v>340</v>
      </c>
      <c r="X37" s="31"/>
    </row>
    <row r="38" spans="1:27">
      <c r="A38" s="17" t="s">
        <v>27</v>
      </c>
      <c r="B38" s="31">
        <v>620.15700000000004</v>
      </c>
      <c r="C38" s="31">
        <v>781.20399999999995</v>
      </c>
      <c r="D38" s="31">
        <v>862.06799999999998</v>
      </c>
      <c r="E38" s="31">
        <v>848.904</v>
      </c>
      <c r="F38" s="31">
        <v>848.79100000000005</v>
      </c>
      <c r="G38" s="31">
        <v>938.72500000000002</v>
      </c>
      <c r="H38" s="31">
        <v>947.45600000000002</v>
      </c>
      <c r="I38" s="31" t="s">
        <v>138</v>
      </c>
      <c r="J38" s="31" t="s">
        <v>139</v>
      </c>
      <c r="K38" s="31" t="s">
        <v>140</v>
      </c>
      <c r="L38" s="31" t="s">
        <v>141</v>
      </c>
      <c r="M38" s="31" t="s">
        <v>142</v>
      </c>
      <c r="N38" s="31" t="s">
        <v>143</v>
      </c>
      <c r="O38" s="31" t="s">
        <v>144</v>
      </c>
      <c r="P38" s="31" t="s">
        <v>145</v>
      </c>
      <c r="Q38" s="31" t="s">
        <v>146</v>
      </c>
      <c r="R38" s="31" t="s">
        <v>147</v>
      </c>
      <c r="S38" s="31" t="s">
        <v>148</v>
      </c>
      <c r="T38" s="31" t="s">
        <v>221</v>
      </c>
      <c r="U38" s="31" t="s">
        <v>222</v>
      </c>
      <c r="V38" s="31" t="s">
        <v>238</v>
      </c>
      <c r="W38" s="31" t="s">
        <v>341</v>
      </c>
      <c r="X38" s="31"/>
    </row>
    <row r="39" spans="1:27">
      <c r="A39" s="17" t="s">
        <v>28</v>
      </c>
      <c r="B39" s="31">
        <v>619.58900000000006</v>
      </c>
      <c r="C39" s="31">
        <v>786.04600000000005</v>
      </c>
      <c r="D39" s="31">
        <v>850.09400000000005</v>
      </c>
      <c r="E39" s="31">
        <v>826.78700000000003</v>
      </c>
      <c r="F39" s="31">
        <v>864.60599999999999</v>
      </c>
      <c r="G39" s="31">
        <v>943.23800000000006</v>
      </c>
      <c r="H39" s="31">
        <v>959.28300000000002</v>
      </c>
      <c r="I39" s="31" t="s">
        <v>149</v>
      </c>
      <c r="J39" s="31" t="s">
        <v>150</v>
      </c>
      <c r="K39" s="31" t="s">
        <v>151</v>
      </c>
      <c r="L39" s="31" t="s">
        <v>152</v>
      </c>
      <c r="M39" s="31" t="s">
        <v>153</v>
      </c>
      <c r="N39" s="31" t="s">
        <v>154</v>
      </c>
      <c r="O39" s="31" t="s">
        <v>155</v>
      </c>
      <c r="P39" s="31" t="s">
        <v>156</v>
      </c>
      <c r="Q39" s="31" t="s">
        <v>157</v>
      </c>
      <c r="R39" s="31" t="s">
        <v>158</v>
      </c>
      <c r="S39" s="31" t="s">
        <v>159</v>
      </c>
      <c r="T39" s="31" t="s">
        <v>223</v>
      </c>
      <c r="U39" s="31" t="s">
        <v>224</v>
      </c>
      <c r="V39" s="31" t="s">
        <v>239</v>
      </c>
      <c r="W39" s="31" t="s">
        <v>342</v>
      </c>
      <c r="X39" s="31"/>
    </row>
    <row r="40" spans="1:27">
      <c r="A40" s="18" t="s">
        <v>29</v>
      </c>
      <c r="B40" s="32">
        <v>661.42700000000002</v>
      </c>
      <c r="C40" s="32">
        <v>795.66600000000005</v>
      </c>
      <c r="D40" s="32">
        <v>835.52</v>
      </c>
      <c r="E40" s="32">
        <v>833.96199999999999</v>
      </c>
      <c r="F40" s="32">
        <v>863.22799999999995</v>
      </c>
      <c r="G40" s="32">
        <v>940.67899999999997</v>
      </c>
      <c r="H40" s="32" t="s">
        <v>160</v>
      </c>
      <c r="I40" s="32" t="s">
        <v>161</v>
      </c>
      <c r="J40" s="32" t="s">
        <v>162</v>
      </c>
      <c r="K40" s="32" t="s">
        <v>163</v>
      </c>
      <c r="L40" s="32" t="s">
        <v>164</v>
      </c>
      <c r="M40" s="32" t="s">
        <v>165</v>
      </c>
      <c r="N40" s="32" t="s">
        <v>166</v>
      </c>
      <c r="O40" s="32" t="s">
        <v>167</v>
      </c>
      <c r="P40" s="32" t="s">
        <v>168</v>
      </c>
      <c r="Q40" s="32" t="s">
        <v>169</v>
      </c>
      <c r="R40" s="32" t="s">
        <v>170</v>
      </c>
      <c r="S40" s="32" t="s">
        <v>171</v>
      </c>
      <c r="T40" s="32" t="s">
        <v>225</v>
      </c>
      <c r="U40" s="32" t="s">
        <v>226</v>
      </c>
      <c r="V40" s="32" t="s">
        <v>240</v>
      </c>
      <c r="W40" s="31" t="s">
        <v>343</v>
      </c>
      <c r="X40" s="31"/>
    </row>
    <row r="41" spans="1:27">
      <c r="A41" s="177" t="s">
        <v>203</v>
      </c>
    </row>
    <row r="42" spans="1:27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</row>
    <row r="43" spans="1:27">
      <c r="A43" s="178"/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80"/>
      <c r="X43" s="180"/>
      <c r="Y43" s="180"/>
      <c r="Z43" s="180"/>
      <c r="AA43" s="180"/>
    </row>
    <row r="44" spans="1:27">
      <c r="A44" s="178"/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</row>
    <row r="45" spans="1:27">
      <c r="A45" s="178"/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</row>
    <row r="46" spans="1:27">
      <c r="A46" s="178"/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</row>
    <row r="47" spans="1:27">
      <c r="A47" s="190"/>
      <c r="B47" s="191"/>
      <c r="C47" s="191"/>
      <c r="D47" s="191"/>
      <c r="E47" s="191"/>
      <c r="F47" s="191"/>
      <c r="G47" s="191"/>
      <c r="H47" s="191"/>
      <c r="I47" s="191"/>
      <c r="J47" s="191"/>
      <c r="K47" s="180"/>
      <c r="L47" s="18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80"/>
      <c r="Z47" s="180"/>
      <c r="AA47" s="180"/>
    </row>
    <row r="48" spans="1:27">
      <c r="A48" s="189"/>
      <c r="B48" s="191"/>
      <c r="C48" s="191"/>
      <c r="D48" s="191"/>
      <c r="E48" s="191"/>
      <c r="F48" s="191"/>
      <c r="G48" s="191"/>
      <c r="H48" s="191"/>
      <c r="I48" s="191"/>
      <c r="J48" s="191"/>
      <c r="K48" s="180"/>
      <c r="L48" s="180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0"/>
      <c r="Z48" s="180"/>
      <c r="AA48" s="180"/>
    </row>
    <row r="49" spans="1:27">
      <c r="A49" s="189"/>
      <c r="B49" s="191"/>
      <c r="C49" s="191"/>
      <c r="D49" s="191"/>
      <c r="E49" s="191"/>
      <c r="F49" s="191"/>
      <c r="G49" s="191"/>
      <c r="H49" s="191"/>
      <c r="I49" s="191"/>
      <c r="J49" s="191"/>
      <c r="K49" s="180"/>
      <c r="L49" s="180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0"/>
      <c r="Z49" s="180"/>
      <c r="AA49" s="180"/>
    </row>
    <row r="50" spans="1:27">
      <c r="A50" s="189"/>
      <c r="B50" s="191"/>
      <c r="C50" s="191"/>
      <c r="D50" s="191"/>
      <c r="E50" s="191"/>
      <c r="F50" s="191"/>
      <c r="G50" s="191"/>
      <c r="H50" s="191"/>
      <c r="I50" s="191"/>
      <c r="J50" s="191"/>
      <c r="K50" s="180"/>
      <c r="L50" s="180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0"/>
      <c r="Z50" s="180"/>
      <c r="AA50" s="180"/>
    </row>
    <row r="51" spans="1:27">
      <c r="A51" s="181"/>
      <c r="B51" s="181"/>
      <c r="C51" s="181"/>
      <c r="D51" s="181"/>
      <c r="E51" s="181"/>
      <c r="F51" s="181"/>
      <c r="G51" s="181"/>
      <c r="H51" s="181"/>
      <c r="I51" s="181"/>
      <c r="J51" s="181"/>
      <c r="K51" s="180"/>
      <c r="L51" s="180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0"/>
      <c r="Z51" s="180"/>
      <c r="AA51" s="180"/>
    </row>
    <row r="52" spans="1:27">
      <c r="A52" s="182"/>
      <c r="B52" s="183"/>
      <c r="C52" s="183"/>
      <c r="D52" s="183"/>
      <c r="E52" s="183"/>
      <c r="F52" s="183"/>
      <c r="G52" s="183"/>
      <c r="H52" s="183"/>
      <c r="I52" s="183"/>
      <c r="J52" s="183"/>
      <c r="K52" s="180"/>
      <c r="L52" s="180"/>
      <c r="M52" s="182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0"/>
      <c r="Z52" s="180"/>
      <c r="AA52" s="180"/>
    </row>
    <row r="53" spans="1:27">
      <c r="A53" s="182"/>
      <c r="B53" s="183"/>
      <c r="C53" s="183"/>
      <c r="D53" s="183"/>
      <c r="E53" s="183"/>
      <c r="F53" s="183"/>
      <c r="G53" s="183"/>
      <c r="H53" s="183"/>
      <c r="I53" s="183"/>
      <c r="J53" s="183"/>
      <c r="K53" s="180"/>
      <c r="L53" s="180"/>
      <c r="M53" s="182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0"/>
      <c r="Z53" s="180"/>
      <c r="AA53" s="180"/>
    </row>
    <row r="54" spans="1:27">
      <c r="A54" s="182"/>
      <c r="B54" s="183"/>
      <c r="C54" s="183"/>
      <c r="D54" s="183"/>
      <c r="E54" s="183"/>
      <c r="F54" s="183"/>
      <c r="G54" s="183"/>
      <c r="H54" s="183"/>
      <c r="I54" s="183"/>
      <c r="J54" s="183"/>
      <c r="K54" s="180"/>
      <c r="L54" s="180"/>
      <c r="M54" s="182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0"/>
      <c r="Z54" s="180"/>
      <c r="AA54" s="180"/>
    </row>
    <row r="55" spans="1:27">
      <c r="A55" s="182"/>
      <c r="B55" s="183"/>
      <c r="C55" s="183"/>
      <c r="D55" s="183"/>
      <c r="E55" s="183"/>
      <c r="F55" s="183"/>
      <c r="G55" s="183"/>
      <c r="H55" s="183"/>
      <c r="I55" s="183"/>
      <c r="J55" s="183"/>
      <c r="K55" s="180"/>
      <c r="L55" s="180"/>
      <c r="M55" s="182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0"/>
      <c r="Z55" s="180"/>
      <c r="AA55" s="180"/>
    </row>
    <row r="56" spans="1:27">
      <c r="A56" s="182"/>
      <c r="B56" s="183"/>
      <c r="C56" s="183"/>
      <c r="D56" s="183"/>
      <c r="E56" s="183"/>
      <c r="F56" s="183"/>
      <c r="G56" s="183"/>
      <c r="H56" s="183"/>
      <c r="I56" s="183"/>
      <c r="J56" s="183"/>
      <c r="K56" s="180"/>
      <c r="L56" s="180"/>
      <c r="M56" s="182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0"/>
      <c r="Z56" s="180"/>
      <c r="AA56" s="180"/>
    </row>
    <row r="57" spans="1:27">
      <c r="A57" s="182"/>
      <c r="B57" s="183"/>
      <c r="C57" s="183"/>
      <c r="D57" s="183"/>
      <c r="E57" s="183"/>
      <c r="F57" s="183"/>
      <c r="G57" s="183"/>
      <c r="H57" s="183"/>
      <c r="I57" s="183"/>
      <c r="J57" s="183"/>
      <c r="K57" s="180"/>
      <c r="L57" s="180"/>
      <c r="M57" s="182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0"/>
      <c r="Z57" s="180"/>
      <c r="AA57" s="180"/>
    </row>
    <row r="58" spans="1:27">
      <c r="A58" s="182"/>
      <c r="B58" s="183"/>
      <c r="C58" s="183"/>
      <c r="D58" s="183"/>
      <c r="E58" s="183"/>
      <c r="F58" s="183"/>
      <c r="G58" s="183"/>
      <c r="H58" s="183"/>
      <c r="I58" s="183"/>
      <c r="J58" s="183"/>
      <c r="K58" s="180"/>
      <c r="L58" s="180"/>
      <c r="M58" s="182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0"/>
      <c r="Z58" s="180"/>
      <c r="AA58" s="180"/>
    </row>
    <row r="59" spans="1:27">
      <c r="A59" s="182"/>
      <c r="B59" s="183"/>
      <c r="C59" s="183"/>
      <c r="D59" s="183"/>
      <c r="E59" s="183"/>
      <c r="F59" s="183"/>
      <c r="G59" s="183"/>
      <c r="H59" s="183"/>
      <c r="I59" s="183"/>
      <c r="J59" s="183"/>
      <c r="K59" s="180"/>
      <c r="L59" s="180"/>
      <c r="M59" s="182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0"/>
      <c r="Z59" s="180"/>
      <c r="AA59" s="180"/>
    </row>
    <row r="60" spans="1:27">
      <c r="A60" s="182"/>
      <c r="B60" s="183"/>
      <c r="C60" s="183"/>
      <c r="D60" s="183"/>
      <c r="E60" s="183"/>
      <c r="F60" s="183"/>
      <c r="G60" s="183"/>
      <c r="H60" s="183"/>
      <c r="I60" s="183"/>
      <c r="J60" s="185"/>
      <c r="K60" s="180"/>
      <c r="L60" s="180"/>
      <c r="M60" s="182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0"/>
      <c r="Y60" s="180"/>
      <c r="Z60" s="180"/>
      <c r="AA60" s="180"/>
    </row>
    <row r="61" spans="1:27">
      <c r="A61" s="182"/>
      <c r="B61" s="183"/>
      <c r="C61" s="183"/>
      <c r="D61" s="183"/>
      <c r="E61" s="183"/>
      <c r="F61" s="183"/>
      <c r="G61" s="183"/>
      <c r="H61" s="183"/>
      <c r="I61" s="183"/>
      <c r="J61" s="185"/>
      <c r="K61" s="180"/>
      <c r="L61" s="180"/>
      <c r="M61" s="182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0"/>
      <c r="Y61" s="180"/>
      <c r="Z61" s="180"/>
      <c r="AA61" s="180"/>
    </row>
    <row r="62" spans="1:27">
      <c r="A62" s="182"/>
      <c r="B62" s="183"/>
      <c r="C62" s="183"/>
      <c r="D62" s="183"/>
      <c r="E62" s="183"/>
      <c r="F62" s="183"/>
      <c r="G62" s="183"/>
      <c r="H62" s="183"/>
      <c r="I62" s="183"/>
      <c r="J62" s="185"/>
      <c r="K62" s="180"/>
      <c r="L62" s="180"/>
      <c r="M62" s="182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0"/>
      <c r="Y62" s="180"/>
      <c r="Z62" s="180"/>
      <c r="AA62" s="180"/>
    </row>
    <row r="63" spans="1:27">
      <c r="A63" s="182"/>
      <c r="B63" s="183"/>
      <c r="C63" s="183"/>
      <c r="D63" s="183"/>
      <c r="E63" s="183"/>
      <c r="F63" s="183"/>
      <c r="G63" s="183"/>
      <c r="H63" s="183"/>
      <c r="I63" s="183"/>
      <c r="J63" s="185"/>
      <c r="K63" s="180"/>
      <c r="L63" s="180"/>
      <c r="M63" s="182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0"/>
      <c r="Y63" s="180"/>
      <c r="Z63" s="180"/>
      <c r="AA63" s="180"/>
    </row>
    <row r="64" spans="1:27">
      <c r="A64" s="186"/>
      <c r="B64" s="180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</row>
    <row r="65" spans="1:27">
      <c r="A65" s="178"/>
      <c r="B65" s="180"/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</row>
    <row r="66" spans="1:27">
      <c r="A66" s="178"/>
      <c r="B66" s="180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</row>
    <row r="67" spans="1:27">
      <c r="A67" s="178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</row>
    <row r="68" spans="1:27">
      <c r="A68" s="178"/>
      <c r="B68" s="180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</row>
    <row r="69" spans="1:27">
      <c r="A69" s="178"/>
      <c r="B69" s="180"/>
      <c r="C69" s="180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0"/>
      <c r="Z69" s="180"/>
      <c r="AA69" s="180"/>
    </row>
    <row r="70" spans="1:27">
      <c r="A70" s="178"/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  <c r="AA70" s="180"/>
    </row>
  </sheetData>
  <mergeCells count="16">
    <mergeCell ref="A26:S26"/>
    <mergeCell ref="A27:S27"/>
    <mergeCell ref="A6:S6"/>
    <mergeCell ref="A7:S7"/>
    <mergeCell ref="A8:S8"/>
    <mergeCell ref="A9:S9"/>
    <mergeCell ref="A24:S24"/>
    <mergeCell ref="A25:S25"/>
    <mergeCell ref="M48:X48"/>
    <mergeCell ref="M49:X49"/>
    <mergeCell ref="M50:X50"/>
    <mergeCell ref="M47:X47"/>
    <mergeCell ref="A47:J47"/>
    <mergeCell ref="A48:J48"/>
    <mergeCell ref="A49:J49"/>
    <mergeCell ref="A50:J5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64"/>
  <sheetViews>
    <sheetView workbookViewId="0">
      <pane xSplit="1" ySplit="9" topLeftCell="B31" activePane="bottomRight" state="frozen"/>
      <selection pane="topRight" activeCell="B1" sqref="B1"/>
      <selection pane="bottomLeft" activeCell="A10" sqref="A10"/>
      <selection pane="bottomRight" activeCell="H5" sqref="H5"/>
    </sheetView>
  </sheetViews>
  <sheetFormatPr baseColWidth="10" defaultRowHeight="15"/>
  <cols>
    <col min="1" max="1" width="11.42578125" style="2"/>
    <col min="2" max="2" width="14.5703125" style="3" customWidth="1"/>
    <col min="3" max="3" width="13.42578125" style="3" customWidth="1"/>
    <col min="4" max="16384" width="11.42578125" style="3"/>
  </cols>
  <sheetData>
    <row r="5" spans="1:6">
      <c r="A5" s="5" t="s">
        <v>9</v>
      </c>
    </row>
    <row r="6" spans="1:6">
      <c r="A6" s="5" t="s">
        <v>7</v>
      </c>
    </row>
    <row r="7" spans="1:6">
      <c r="A7" s="5" t="s">
        <v>349</v>
      </c>
    </row>
    <row r="8" spans="1:6" ht="15.75" thickBot="1">
      <c r="E8" s="5" t="s">
        <v>10</v>
      </c>
      <c r="F8" s="4"/>
    </row>
    <row r="9" spans="1:6" ht="15.75" thickBot="1">
      <c r="A9" s="14" t="s">
        <v>6</v>
      </c>
      <c r="B9" s="14" t="s">
        <v>1</v>
      </c>
      <c r="C9" s="14" t="s">
        <v>2</v>
      </c>
      <c r="D9" s="14" t="s">
        <v>3</v>
      </c>
      <c r="E9" s="14" t="s">
        <v>4</v>
      </c>
      <c r="F9" s="14" t="s">
        <v>0</v>
      </c>
    </row>
    <row r="10" spans="1:6">
      <c r="A10" s="12">
        <v>1980</v>
      </c>
      <c r="B10" s="13">
        <v>194210</v>
      </c>
      <c r="C10" s="13">
        <v>124990</v>
      </c>
      <c r="D10" s="13">
        <f>SUM(B10:C10)</f>
        <v>319200</v>
      </c>
      <c r="E10" s="13">
        <v>95000</v>
      </c>
      <c r="F10" s="13">
        <f>SUM(D10:E10)</f>
        <v>414200</v>
      </c>
    </row>
    <row r="11" spans="1:6">
      <c r="A11" s="8">
        <v>1981</v>
      </c>
      <c r="B11" s="9">
        <v>200680</v>
      </c>
      <c r="C11" s="9">
        <v>143335</v>
      </c>
      <c r="D11" s="13">
        <f t="shared" ref="D11:D45" si="0">SUM(B11:C11)</f>
        <v>344015</v>
      </c>
      <c r="E11" s="9">
        <v>95000</v>
      </c>
      <c r="F11" s="13">
        <f t="shared" ref="F11:F45" si="1">SUM(D11:E11)</f>
        <v>439015</v>
      </c>
    </row>
    <row r="12" spans="1:6">
      <c r="A12" s="8">
        <v>1982</v>
      </c>
      <c r="B12" s="9">
        <v>242600</v>
      </c>
      <c r="C12" s="9">
        <v>136310</v>
      </c>
      <c r="D12" s="13">
        <f t="shared" si="0"/>
        <v>378910</v>
      </c>
      <c r="E12" s="9">
        <v>95000</v>
      </c>
      <c r="F12" s="13">
        <f t="shared" si="1"/>
        <v>473910</v>
      </c>
    </row>
    <row r="13" spans="1:6">
      <c r="A13" s="8">
        <v>1983</v>
      </c>
      <c r="B13" s="9">
        <v>200150</v>
      </c>
      <c r="C13" s="9">
        <v>130340</v>
      </c>
      <c r="D13" s="13">
        <f t="shared" si="0"/>
        <v>330490</v>
      </c>
      <c r="E13" s="9">
        <v>95000</v>
      </c>
      <c r="F13" s="13">
        <f t="shared" si="1"/>
        <v>425490</v>
      </c>
    </row>
    <row r="14" spans="1:6">
      <c r="A14" s="8">
        <v>1984</v>
      </c>
      <c r="B14" s="9">
        <v>174760</v>
      </c>
      <c r="C14" s="9">
        <v>136100</v>
      </c>
      <c r="D14" s="13">
        <f t="shared" si="0"/>
        <v>310860</v>
      </c>
      <c r="E14" s="9">
        <v>60000</v>
      </c>
      <c r="F14" s="13">
        <f t="shared" si="1"/>
        <v>370860</v>
      </c>
    </row>
    <row r="15" spans="1:6">
      <c r="A15" s="8">
        <v>1985</v>
      </c>
      <c r="B15" s="9">
        <v>190300</v>
      </c>
      <c r="C15" s="9">
        <v>120300</v>
      </c>
      <c r="D15" s="13">
        <f t="shared" si="0"/>
        <v>310600</v>
      </c>
      <c r="E15" s="9">
        <v>60000</v>
      </c>
      <c r="F15" s="13">
        <f t="shared" si="1"/>
        <v>370600</v>
      </c>
    </row>
    <row r="16" spans="1:6">
      <c r="A16" s="8">
        <v>1986</v>
      </c>
      <c r="B16" s="9">
        <v>182200</v>
      </c>
      <c r="C16" s="9">
        <v>120769</v>
      </c>
      <c r="D16" s="13">
        <f t="shared" si="0"/>
        <v>302969</v>
      </c>
      <c r="E16" s="9">
        <v>22200</v>
      </c>
      <c r="F16" s="13">
        <f t="shared" si="1"/>
        <v>325169</v>
      </c>
    </row>
    <row r="17" spans="1:6">
      <c r="A17" s="8">
        <v>1987</v>
      </c>
      <c r="B17" s="9">
        <v>193900</v>
      </c>
      <c r="C17" s="9">
        <v>129070</v>
      </c>
      <c r="D17" s="13">
        <f t="shared" si="0"/>
        <v>322970</v>
      </c>
      <c r="E17" s="9">
        <v>22200</v>
      </c>
      <c r="F17" s="13">
        <f t="shared" si="1"/>
        <v>345170</v>
      </c>
    </row>
    <row r="18" spans="1:6">
      <c r="A18" s="8">
        <v>1988</v>
      </c>
      <c r="B18" s="9">
        <v>221200</v>
      </c>
      <c r="C18" s="9">
        <v>139713</v>
      </c>
      <c r="D18" s="13">
        <f t="shared" si="0"/>
        <v>360913</v>
      </c>
      <c r="E18" s="9">
        <v>22000</v>
      </c>
      <c r="F18" s="13">
        <f t="shared" si="1"/>
        <v>382913</v>
      </c>
    </row>
    <row r="19" spans="1:6">
      <c r="A19" s="8">
        <v>1989</v>
      </c>
      <c r="B19" s="9">
        <v>283430</v>
      </c>
      <c r="C19" s="9">
        <v>143875</v>
      </c>
      <c r="D19" s="13">
        <f t="shared" si="0"/>
        <v>427305</v>
      </c>
      <c r="E19" s="9">
        <v>20000</v>
      </c>
      <c r="F19" s="13">
        <f t="shared" si="1"/>
        <v>447305</v>
      </c>
    </row>
    <row r="20" spans="1:6">
      <c r="A20" s="8">
        <v>1990</v>
      </c>
      <c r="B20" s="9">
        <v>255880</v>
      </c>
      <c r="C20" s="9">
        <v>116085</v>
      </c>
      <c r="D20" s="13">
        <f t="shared" si="0"/>
        <v>371965</v>
      </c>
      <c r="E20" s="9">
        <v>20000</v>
      </c>
      <c r="F20" s="13">
        <f t="shared" si="1"/>
        <v>391965</v>
      </c>
    </row>
    <row r="21" spans="1:6">
      <c r="A21" s="8">
        <v>1991</v>
      </c>
      <c r="B21" s="9">
        <v>209602</v>
      </c>
      <c r="C21" s="9">
        <v>122992</v>
      </c>
      <c r="D21" s="13">
        <f t="shared" si="0"/>
        <v>332594</v>
      </c>
      <c r="E21" s="9">
        <v>20000</v>
      </c>
      <c r="F21" s="13">
        <f t="shared" si="1"/>
        <v>352594</v>
      </c>
    </row>
    <row r="22" spans="1:6">
      <c r="A22" s="8">
        <v>1992</v>
      </c>
      <c r="B22" s="9">
        <v>200024</v>
      </c>
      <c r="C22" s="9">
        <v>116156</v>
      </c>
      <c r="D22" s="13">
        <f t="shared" si="0"/>
        <v>316180</v>
      </c>
      <c r="E22" s="9">
        <v>20000</v>
      </c>
      <c r="F22" s="13">
        <f t="shared" si="1"/>
        <v>336180</v>
      </c>
    </row>
    <row r="23" spans="1:6">
      <c r="A23" s="8">
        <v>1993</v>
      </c>
      <c r="B23" s="9">
        <v>164130</v>
      </c>
      <c r="C23" s="9">
        <v>110415</v>
      </c>
      <c r="D23" s="13">
        <f t="shared" si="0"/>
        <v>274545</v>
      </c>
      <c r="E23" s="9">
        <v>20000</v>
      </c>
      <c r="F23" s="13">
        <f t="shared" si="1"/>
        <v>294545</v>
      </c>
    </row>
    <row r="24" spans="1:6">
      <c r="A24" s="8">
        <v>1994</v>
      </c>
      <c r="B24" s="9">
        <v>184599</v>
      </c>
      <c r="C24" s="9">
        <v>112988</v>
      </c>
      <c r="D24" s="13">
        <f t="shared" si="0"/>
        <v>297587</v>
      </c>
      <c r="E24" s="9">
        <v>20000</v>
      </c>
      <c r="F24" s="13">
        <f t="shared" si="1"/>
        <v>317587</v>
      </c>
    </row>
    <row r="25" spans="1:6">
      <c r="A25" s="8">
        <v>1995</v>
      </c>
      <c r="B25" s="9">
        <v>187613</v>
      </c>
      <c r="C25" s="9">
        <v>109104</v>
      </c>
      <c r="D25" s="13">
        <f t="shared" si="0"/>
        <v>296717</v>
      </c>
      <c r="E25" s="9">
        <v>20000</v>
      </c>
      <c r="F25" s="13">
        <f t="shared" si="1"/>
        <v>316717</v>
      </c>
    </row>
    <row r="26" spans="1:6">
      <c r="A26" s="8">
        <v>1996</v>
      </c>
      <c r="B26" s="9">
        <v>154970</v>
      </c>
      <c r="C26" s="9">
        <v>101480</v>
      </c>
      <c r="D26" s="13">
        <f t="shared" si="0"/>
        <v>256450</v>
      </c>
      <c r="E26" s="9">
        <v>20000</v>
      </c>
      <c r="F26" s="13">
        <f t="shared" si="1"/>
        <v>276450</v>
      </c>
    </row>
    <row r="27" spans="1:6">
      <c r="A27" s="8">
        <v>1997</v>
      </c>
      <c r="B27" s="9">
        <v>171480</v>
      </c>
      <c r="C27" s="9">
        <v>91454</v>
      </c>
      <c r="D27" s="13">
        <f t="shared" si="0"/>
        <v>262934</v>
      </c>
      <c r="E27" s="9">
        <v>20000</v>
      </c>
      <c r="F27" s="13">
        <f t="shared" si="1"/>
        <v>282934</v>
      </c>
    </row>
    <row r="28" spans="1:6">
      <c r="A28" s="8">
        <v>1998</v>
      </c>
      <c r="B28" s="9">
        <v>175562</v>
      </c>
      <c r="C28" s="9">
        <v>130770</v>
      </c>
      <c r="D28" s="13">
        <f t="shared" si="0"/>
        <v>306332</v>
      </c>
      <c r="E28" s="9">
        <v>20000</v>
      </c>
      <c r="F28" s="13">
        <f t="shared" si="1"/>
        <v>326332</v>
      </c>
    </row>
    <row r="29" spans="1:6">
      <c r="A29" s="8">
        <v>1999</v>
      </c>
      <c r="B29" s="9">
        <v>288963</v>
      </c>
      <c r="C29" s="9">
        <v>179068</v>
      </c>
      <c r="D29" s="13">
        <f t="shared" si="0"/>
        <v>468031</v>
      </c>
      <c r="E29" s="9">
        <v>25206</v>
      </c>
      <c r="F29" s="13">
        <f t="shared" si="1"/>
        <v>493237</v>
      </c>
    </row>
    <row r="30" spans="1:6">
      <c r="A30" s="8">
        <v>2000</v>
      </c>
      <c r="B30" s="9">
        <v>283962</v>
      </c>
      <c r="C30" s="9">
        <v>163591</v>
      </c>
      <c r="D30" s="13">
        <f t="shared" si="0"/>
        <v>447553</v>
      </c>
      <c r="E30" s="9">
        <v>25206</v>
      </c>
      <c r="F30" s="13">
        <f t="shared" si="1"/>
        <v>472759</v>
      </c>
    </row>
    <row r="31" spans="1:6">
      <c r="A31" s="8">
        <v>2001</v>
      </c>
      <c r="B31" s="9">
        <v>287296</v>
      </c>
      <c r="C31" s="9">
        <v>161703</v>
      </c>
      <c r="D31" s="13">
        <f t="shared" si="0"/>
        <v>448999</v>
      </c>
      <c r="E31" s="9">
        <v>25206</v>
      </c>
      <c r="F31" s="13">
        <f t="shared" si="1"/>
        <v>474205</v>
      </c>
    </row>
    <row r="32" spans="1:6">
      <c r="A32" s="8">
        <v>2002</v>
      </c>
      <c r="B32" s="9">
        <v>246206</v>
      </c>
      <c r="C32" s="9">
        <v>158378</v>
      </c>
      <c r="D32" s="13">
        <f t="shared" si="0"/>
        <v>404584</v>
      </c>
      <c r="E32" s="9">
        <v>25206</v>
      </c>
      <c r="F32" s="13">
        <f t="shared" si="1"/>
        <v>429790</v>
      </c>
    </row>
    <row r="33" spans="1:7">
      <c r="A33" s="8">
        <v>2003</v>
      </c>
      <c r="B33" s="9">
        <v>311564</v>
      </c>
      <c r="C33" s="9">
        <v>161253</v>
      </c>
      <c r="D33" s="13">
        <f t="shared" si="0"/>
        <v>472817</v>
      </c>
      <c r="E33" s="9">
        <v>25206</v>
      </c>
      <c r="F33" s="13">
        <f t="shared" si="1"/>
        <v>498023</v>
      </c>
    </row>
    <row r="34" spans="1:7">
      <c r="A34" s="8">
        <v>2004</v>
      </c>
      <c r="B34" s="9">
        <v>328779</v>
      </c>
      <c r="C34" s="9">
        <v>165751</v>
      </c>
      <c r="D34" s="13">
        <f t="shared" si="0"/>
        <v>494530</v>
      </c>
      <c r="E34" s="9">
        <v>25206</v>
      </c>
      <c r="F34" s="13">
        <f t="shared" si="1"/>
        <v>519736</v>
      </c>
    </row>
    <row r="35" spans="1:7">
      <c r="A35" s="8">
        <v>2005</v>
      </c>
      <c r="B35" s="9">
        <v>269402</v>
      </c>
      <c r="C35" s="9">
        <v>139550</v>
      </c>
      <c r="D35" s="13">
        <f t="shared" si="0"/>
        <v>408952</v>
      </c>
      <c r="E35" s="9">
        <v>25206</v>
      </c>
      <c r="F35" s="13">
        <f t="shared" si="1"/>
        <v>434158</v>
      </c>
    </row>
    <row r="36" spans="1:7">
      <c r="A36" s="8">
        <v>2006</v>
      </c>
      <c r="B36" s="9">
        <v>218177</v>
      </c>
      <c r="C36" s="9">
        <v>162195</v>
      </c>
      <c r="D36" s="13">
        <f t="shared" si="0"/>
        <v>380372</v>
      </c>
      <c r="E36" s="9">
        <v>25206</v>
      </c>
      <c r="F36" s="13">
        <f t="shared" si="1"/>
        <v>405578</v>
      </c>
    </row>
    <row r="37" spans="1:7">
      <c r="A37" s="8">
        <v>2007</v>
      </c>
      <c r="B37" s="9">
        <v>223353</v>
      </c>
      <c r="C37" s="9">
        <v>160337</v>
      </c>
      <c r="D37" s="13">
        <f t="shared" si="0"/>
        <v>383690</v>
      </c>
      <c r="E37" s="9">
        <v>16760</v>
      </c>
      <c r="F37" s="13">
        <f t="shared" si="1"/>
        <v>400450</v>
      </c>
    </row>
    <row r="38" spans="1:7">
      <c r="A38" s="8">
        <v>2008</v>
      </c>
      <c r="B38" s="9">
        <v>275984</v>
      </c>
      <c r="C38" s="9">
        <v>166247</v>
      </c>
      <c r="D38" s="13">
        <f t="shared" si="0"/>
        <v>442231</v>
      </c>
      <c r="E38" s="9">
        <v>16760</v>
      </c>
      <c r="F38" s="13">
        <f t="shared" si="1"/>
        <v>458991</v>
      </c>
    </row>
    <row r="39" spans="1:7">
      <c r="A39" s="8">
        <v>2009</v>
      </c>
      <c r="B39" s="9">
        <v>329908</v>
      </c>
      <c r="C39" s="9">
        <v>138982</v>
      </c>
      <c r="D39" s="13">
        <f t="shared" si="0"/>
        <v>468890</v>
      </c>
      <c r="E39" s="9">
        <v>16760</v>
      </c>
      <c r="F39" s="13">
        <f t="shared" si="1"/>
        <v>485650</v>
      </c>
    </row>
    <row r="40" spans="1:7">
      <c r="A40" s="8">
        <v>2010</v>
      </c>
      <c r="B40" s="9">
        <v>265570</v>
      </c>
      <c r="C40" s="9">
        <v>155151</v>
      </c>
      <c r="D40" s="13">
        <f t="shared" si="0"/>
        <v>420721</v>
      </c>
      <c r="E40" s="9">
        <v>16760</v>
      </c>
      <c r="F40" s="13">
        <f t="shared" si="1"/>
        <v>437481</v>
      </c>
    </row>
    <row r="41" spans="1:7">
      <c r="A41" s="8">
        <v>2011</v>
      </c>
      <c r="B41" s="9">
        <v>296239</v>
      </c>
      <c r="C41" s="9">
        <v>149175</v>
      </c>
      <c r="D41" s="13">
        <f t="shared" si="0"/>
        <v>445414</v>
      </c>
      <c r="E41" s="9">
        <v>16760</v>
      </c>
      <c r="F41" s="13">
        <f t="shared" si="1"/>
        <v>462174</v>
      </c>
    </row>
    <row r="42" spans="1:7">
      <c r="A42" s="8">
        <v>2012</v>
      </c>
      <c r="B42" s="9">
        <v>258551</v>
      </c>
      <c r="C42" s="9">
        <v>157502</v>
      </c>
      <c r="D42" s="13">
        <f t="shared" si="0"/>
        <v>416053</v>
      </c>
      <c r="E42" s="9">
        <v>16760</v>
      </c>
      <c r="F42" s="13">
        <f t="shared" si="1"/>
        <v>432813</v>
      </c>
    </row>
    <row r="43" spans="1:7">
      <c r="A43" s="8">
        <v>2013</v>
      </c>
      <c r="B43" s="9">
        <v>293179</v>
      </c>
      <c r="C43" s="9">
        <v>145255</v>
      </c>
      <c r="D43" s="13">
        <f t="shared" si="0"/>
        <v>438434</v>
      </c>
      <c r="E43" s="9">
        <v>16760</v>
      </c>
      <c r="F43" s="13">
        <f t="shared" si="1"/>
        <v>455194</v>
      </c>
    </row>
    <row r="44" spans="1:7">
      <c r="A44" s="8">
        <v>2014</v>
      </c>
      <c r="B44" s="9">
        <v>240588</v>
      </c>
      <c r="C44" s="9">
        <v>132219</v>
      </c>
      <c r="D44" s="13">
        <f t="shared" si="0"/>
        <v>372807</v>
      </c>
      <c r="E44" s="9">
        <v>16760</v>
      </c>
      <c r="F44" s="13">
        <f t="shared" si="1"/>
        <v>389567</v>
      </c>
    </row>
    <row r="45" spans="1:7">
      <c r="A45" s="8">
        <v>2015</v>
      </c>
      <c r="B45" s="9">
        <v>305808</v>
      </c>
      <c r="C45" s="9">
        <v>156309</v>
      </c>
      <c r="D45" s="13">
        <f t="shared" si="0"/>
        <v>462117</v>
      </c>
      <c r="E45" s="9">
        <v>16760</v>
      </c>
      <c r="F45" s="13">
        <f t="shared" si="1"/>
        <v>478877</v>
      </c>
    </row>
    <row r="46" spans="1:7">
      <c r="A46" s="8">
        <v>2016</v>
      </c>
      <c r="B46" s="9">
        <v>392647</v>
      </c>
      <c r="C46" s="9">
        <v>178155</v>
      </c>
      <c r="D46" s="13">
        <f t="shared" ref="D46:D47" si="2">SUM(B46:C46)</f>
        <v>570802</v>
      </c>
      <c r="E46" s="9">
        <v>15030</v>
      </c>
      <c r="F46" s="13">
        <f t="shared" ref="F46:F47" si="3">SUM(D46:E46)</f>
        <v>585832</v>
      </c>
    </row>
    <row r="47" spans="1:7">
      <c r="A47" s="8">
        <v>2017</v>
      </c>
      <c r="B47" s="9">
        <v>414058</v>
      </c>
      <c r="C47" s="9">
        <v>181315</v>
      </c>
      <c r="D47" s="9">
        <f t="shared" si="2"/>
        <v>595373</v>
      </c>
      <c r="E47" s="9">
        <v>21520</v>
      </c>
      <c r="F47" s="9">
        <f t="shared" si="3"/>
        <v>616893</v>
      </c>
    </row>
    <row r="48" spans="1:7">
      <c r="A48" s="10"/>
      <c r="B48" s="11"/>
      <c r="C48" s="11"/>
      <c r="D48" s="11"/>
      <c r="E48" s="11"/>
      <c r="F48" s="11"/>
      <c r="G48" s="20"/>
    </row>
    <row r="49" spans="1:7">
      <c r="A49" s="10"/>
      <c r="B49" s="11"/>
      <c r="C49" s="11"/>
      <c r="D49" s="11"/>
      <c r="E49" s="11"/>
      <c r="F49" s="11"/>
      <c r="G49" s="20"/>
    </row>
    <row r="50" spans="1:7">
      <c r="A50" s="10"/>
      <c r="B50" s="11"/>
      <c r="C50" s="11"/>
      <c r="D50" s="11"/>
      <c r="E50" s="11"/>
      <c r="F50" s="11"/>
    </row>
    <row r="51" spans="1:7">
      <c r="A51" s="10"/>
      <c r="B51" s="11"/>
      <c r="C51" s="11"/>
      <c r="D51" s="11"/>
      <c r="E51" s="11"/>
      <c r="F51" s="11"/>
    </row>
    <row r="52" spans="1:7">
      <c r="A52" s="10"/>
      <c r="B52" s="11"/>
      <c r="C52" s="11"/>
      <c r="D52" s="11"/>
      <c r="E52" s="11"/>
      <c r="F52" s="11"/>
    </row>
    <row r="53" spans="1:7">
      <c r="A53" s="10"/>
      <c r="B53" s="11"/>
      <c r="C53" s="11"/>
      <c r="D53" s="11"/>
      <c r="E53" s="11"/>
      <c r="F53" s="11"/>
    </row>
    <row r="54" spans="1:7">
      <c r="A54" s="10"/>
      <c r="B54" s="11"/>
      <c r="C54" s="11"/>
      <c r="D54" s="11"/>
      <c r="E54" s="11"/>
      <c r="F54" s="11"/>
    </row>
    <row r="55" spans="1:7">
      <c r="A55" s="10"/>
      <c r="B55" s="11"/>
      <c r="C55" s="11"/>
      <c r="D55" s="11"/>
      <c r="E55" s="11"/>
      <c r="F55" s="11"/>
    </row>
    <row r="56" spans="1:7">
      <c r="A56" s="10"/>
      <c r="B56" s="11"/>
      <c r="C56" s="11"/>
      <c r="D56" s="11"/>
      <c r="E56" s="11"/>
      <c r="F56" s="11"/>
    </row>
    <row r="57" spans="1:7">
      <c r="A57" s="4" t="s">
        <v>8</v>
      </c>
    </row>
    <row r="58" spans="1:7">
      <c r="A58" s="4" t="s">
        <v>5</v>
      </c>
    </row>
    <row r="59" spans="1:7">
      <c r="A59" s="4" t="s">
        <v>11</v>
      </c>
    </row>
    <row r="60" spans="1:7">
      <c r="A60" s="15" t="s">
        <v>12</v>
      </c>
    </row>
    <row r="61" spans="1:7">
      <c r="A61" s="15" t="s">
        <v>13</v>
      </c>
    </row>
    <row r="62" spans="1:7">
      <c r="A62" s="15"/>
    </row>
    <row r="63" spans="1:7">
      <c r="A63" s="5"/>
    </row>
    <row r="64" spans="1:7">
      <c r="A64" s="5" t="s">
        <v>356</v>
      </c>
    </row>
  </sheetData>
  <hyperlinks>
    <hyperlink ref="A60" r:id="rId1"/>
    <hyperlink ref="A61" r:id="rId2"/>
  </hyperlinks>
  <pageMargins left="0.7" right="0.7" top="0.75" bottom="0.7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7"/>
  <sheetViews>
    <sheetView tabSelected="1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J6" sqref="J6"/>
    </sheetView>
  </sheetViews>
  <sheetFormatPr baseColWidth="10" defaultRowHeight="15"/>
  <cols>
    <col min="1" max="1" width="30.7109375" style="2" customWidth="1"/>
    <col min="2" max="18" width="11.7109375" style="3" customWidth="1"/>
    <col min="19" max="16384" width="11.42578125" style="3"/>
  </cols>
  <sheetData>
    <row r="5" spans="1:20">
      <c r="A5" s="5" t="s">
        <v>9</v>
      </c>
    </row>
    <row r="6" spans="1:20">
      <c r="A6" s="5" t="s">
        <v>197</v>
      </c>
    </row>
    <row r="7" spans="1:20">
      <c r="A7" s="5" t="str">
        <f>+'Área Cosechada'!A7</f>
        <v>2000-2016</v>
      </c>
    </row>
    <row r="8" spans="1:20" s="20" customFormat="1">
      <c r="A8" s="19"/>
      <c r="G8" s="21"/>
    </row>
    <row r="9" spans="1:20" s="20" customFormat="1" ht="15.75" thickBot="1">
      <c r="A9" s="10"/>
      <c r="B9" s="10"/>
      <c r="C9" s="10"/>
      <c r="D9" s="10"/>
      <c r="E9" s="10"/>
      <c r="F9" s="10"/>
      <c r="G9" s="21"/>
    </row>
    <row r="10" spans="1:20" s="2" customFormat="1" ht="15.75" thickBot="1">
      <c r="A10" s="198" t="s">
        <v>198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200"/>
    </row>
    <row r="11" spans="1:20" s="1" customFormat="1">
      <c r="B11" s="22" t="s">
        <v>173</v>
      </c>
      <c r="C11" s="22" t="s">
        <v>174</v>
      </c>
      <c r="D11" s="22" t="s">
        <v>175</v>
      </c>
      <c r="E11" s="22" t="s">
        <v>176</v>
      </c>
      <c r="F11" s="22" t="s">
        <v>177</v>
      </c>
      <c r="G11" s="22" t="s">
        <v>178</v>
      </c>
      <c r="H11" s="22" t="s">
        <v>179</v>
      </c>
      <c r="I11" s="22" t="s">
        <v>180</v>
      </c>
      <c r="J11" s="22" t="s">
        <v>181</v>
      </c>
      <c r="K11" s="22" t="s">
        <v>182</v>
      </c>
      <c r="L11" s="22" t="s">
        <v>183</v>
      </c>
      <c r="M11" s="22" t="s">
        <v>184</v>
      </c>
      <c r="N11" s="22" t="s">
        <v>185</v>
      </c>
      <c r="O11" s="22" t="s">
        <v>186</v>
      </c>
      <c r="P11" s="22" t="s">
        <v>201</v>
      </c>
      <c r="Q11" s="22" t="s">
        <v>202</v>
      </c>
      <c r="R11" s="22" t="s">
        <v>228</v>
      </c>
      <c r="S11" s="22" t="s">
        <v>352</v>
      </c>
      <c r="T11" s="22" t="s">
        <v>353</v>
      </c>
    </row>
    <row r="12" spans="1:20" s="26" customFormat="1" ht="15.75" thickBot="1">
      <c r="A12" s="23" t="s">
        <v>187</v>
      </c>
      <c r="B12" s="24"/>
      <c r="C12" s="24"/>
      <c r="D12" s="24"/>
      <c r="E12" s="24"/>
      <c r="F12" s="24"/>
      <c r="G12" s="24"/>
      <c r="H12" s="24"/>
      <c r="I12" s="41" t="s">
        <v>252</v>
      </c>
      <c r="J12" s="24"/>
      <c r="K12" s="24"/>
      <c r="L12" s="24"/>
      <c r="M12" s="24"/>
      <c r="N12" s="24"/>
      <c r="O12" s="24"/>
      <c r="P12" s="24"/>
      <c r="Q12" s="24"/>
      <c r="R12" s="41" t="s">
        <v>252</v>
      </c>
      <c r="S12" s="23"/>
      <c r="T12" s="23"/>
    </row>
    <row r="13" spans="1:20" s="1" customFormat="1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spans="1:20" s="26" customFormat="1" ht="12.75">
      <c r="A14" s="26" t="s">
        <v>188</v>
      </c>
      <c r="B14" s="27">
        <f t="shared" ref="B14:K14" si="0">SUM(B16:B20)</f>
        <v>2693931</v>
      </c>
      <c r="C14" s="27">
        <f t="shared" si="0"/>
        <v>2537192</v>
      </c>
      <c r="D14" s="27">
        <f t="shared" si="0"/>
        <v>2393280</v>
      </c>
      <c r="E14" s="27">
        <f t="shared" si="0"/>
        <v>2752776</v>
      </c>
      <c r="F14" s="27">
        <f t="shared" si="0"/>
        <v>2907038</v>
      </c>
      <c r="G14" s="27">
        <f t="shared" si="0"/>
        <v>2534251</v>
      </c>
      <c r="H14" s="27">
        <f t="shared" si="0"/>
        <v>2248001</v>
      </c>
      <c r="I14" s="27">
        <f t="shared" si="0"/>
        <v>2474078</v>
      </c>
      <c r="J14" s="27">
        <f t="shared" si="0"/>
        <v>2792202</v>
      </c>
      <c r="K14" s="27">
        <f t="shared" si="0"/>
        <v>2855019</v>
      </c>
      <c r="L14" s="27">
        <f>SUM(L16:L20)</f>
        <v>2262056</v>
      </c>
      <c r="M14" s="27">
        <f>SUM(M16:M20)</f>
        <v>2283979.5192934675</v>
      </c>
      <c r="N14" s="27">
        <f>SUM(N16:N20)</f>
        <v>2175538</v>
      </c>
      <c r="O14" s="27">
        <f>SUM(O16:O20)</f>
        <v>2287373</v>
      </c>
      <c r="P14" s="27">
        <f t="shared" ref="P14:T14" si="1">SUM(P16:P20)</f>
        <v>2051166.8516440997</v>
      </c>
      <c r="Q14" s="27">
        <f t="shared" ref="Q14" si="2">SUM(Q16:Q20)</f>
        <v>2339041.5354038491</v>
      </c>
      <c r="R14" s="27">
        <f t="shared" si="1"/>
        <v>2971975.1500000004</v>
      </c>
      <c r="S14" s="27">
        <f t="shared" si="1"/>
        <v>3048995</v>
      </c>
      <c r="T14" s="27">
        <f t="shared" si="1"/>
        <v>1020738</v>
      </c>
    </row>
    <row r="15" spans="1:20" s="1" customFormat="1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20" s="1" customFormat="1">
      <c r="A16" s="1" t="s">
        <v>189</v>
      </c>
      <c r="B16" s="25">
        <f t="shared" ref="B16:O20" si="3">B24+B32</f>
        <v>261842</v>
      </c>
      <c r="C16" s="25">
        <f t="shared" si="3"/>
        <v>281830</v>
      </c>
      <c r="D16" s="25">
        <f t="shared" si="3"/>
        <v>212422</v>
      </c>
      <c r="E16" s="25">
        <f t="shared" si="3"/>
        <v>212002</v>
      </c>
      <c r="F16" s="25">
        <f t="shared" si="3"/>
        <v>262998</v>
      </c>
      <c r="G16" s="25">
        <f t="shared" si="3"/>
        <v>241446</v>
      </c>
      <c r="H16" s="25">
        <f t="shared" si="3"/>
        <v>235305</v>
      </c>
      <c r="I16" s="25">
        <f t="shared" si="3"/>
        <v>246001</v>
      </c>
      <c r="J16" s="25">
        <f t="shared" si="3"/>
        <v>262999</v>
      </c>
      <c r="K16" s="25">
        <f t="shared" si="3"/>
        <v>262497</v>
      </c>
      <c r="L16" s="25">
        <f t="shared" si="3"/>
        <v>216981</v>
      </c>
      <c r="M16" s="25">
        <f t="shared" si="3"/>
        <v>236684.74906161978</v>
      </c>
      <c r="N16" s="25">
        <f t="shared" si="3"/>
        <v>225138</v>
      </c>
      <c r="O16" s="25">
        <f t="shared" si="3"/>
        <v>196908</v>
      </c>
      <c r="P16" s="25">
        <f t="shared" ref="P16" si="4">P24+P32</f>
        <v>200643.10070238606</v>
      </c>
      <c r="Q16" s="25">
        <f t="shared" ref="Q16:R16" si="5">Q24+Q32</f>
        <v>202067.88198209563</v>
      </c>
      <c r="R16" s="25">
        <f t="shared" si="5"/>
        <v>258599.24</v>
      </c>
      <c r="S16" s="25">
        <f t="shared" ref="S16:T16" si="6">S24+S32</f>
        <v>266210</v>
      </c>
      <c r="T16" s="25">
        <f t="shared" si="6"/>
        <v>117562</v>
      </c>
    </row>
    <row r="17" spans="1:20" s="1" customFormat="1">
      <c r="A17" s="1" t="s">
        <v>190</v>
      </c>
      <c r="B17" s="25">
        <f t="shared" si="3"/>
        <v>548820</v>
      </c>
      <c r="C17" s="25">
        <f t="shared" si="3"/>
        <v>501036</v>
      </c>
      <c r="D17" s="25">
        <f t="shared" si="3"/>
        <v>490501</v>
      </c>
      <c r="E17" s="25">
        <f t="shared" si="3"/>
        <v>545321</v>
      </c>
      <c r="F17" s="25">
        <f t="shared" si="3"/>
        <v>550166</v>
      </c>
      <c r="G17" s="25">
        <f t="shared" si="3"/>
        <v>467574</v>
      </c>
      <c r="H17" s="25">
        <f t="shared" si="3"/>
        <v>352826</v>
      </c>
      <c r="I17" s="25">
        <f t="shared" si="3"/>
        <v>396624</v>
      </c>
      <c r="J17" s="25">
        <f t="shared" si="3"/>
        <v>502196</v>
      </c>
      <c r="K17" s="25">
        <f t="shared" si="3"/>
        <v>567558</v>
      </c>
      <c r="L17" s="25">
        <f t="shared" si="3"/>
        <v>490080</v>
      </c>
      <c r="M17" s="25">
        <f t="shared" si="3"/>
        <v>391465.71713577263</v>
      </c>
      <c r="N17" s="25">
        <f t="shared" si="3"/>
        <v>326667</v>
      </c>
      <c r="O17" s="25">
        <f t="shared" si="3"/>
        <v>306853</v>
      </c>
      <c r="P17" s="25">
        <f t="shared" ref="P17" si="7">P25+P33</f>
        <v>192635.10155376009</v>
      </c>
      <c r="Q17" s="25">
        <f t="shared" ref="Q17:R17" si="8">Q25+Q33</f>
        <v>283647.56030684768</v>
      </c>
      <c r="R17" s="25">
        <f t="shared" si="8"/>
        <v>409234.93</v>
      </c>
      <c r="S17" s="25">
        <f t="shared" ref="S17:T17" si="9">S25+S33</f>
        <v>394032</v>
      </c>
      <c r="T17" s="25">
        <f t="shared" si="9"/>
        <v>71252</v>
      </c>
    </row>
    <row r="18" spans="1:20" s="1" customFormat="1">
      <c r="A18" s="1" t="s">
        <v>191</v>
      </c>
      <c r="B18" s="25">
        <f t="shared" si="3"/>
        <v>834426</v>
      </c>
      <c r="C18" s="25">
        <f t="shared" si="3"/>
        <v>748933</v>
      </c>
      <c r="D18" s="25">
        <f t="shared" si="3"/>
        <v>706631</v>
      </c>
      <c r="E18" s="25">
        <f t="shared" si="3"/>
        <v>751470</v>
      </c>
      <c r="F18" s="25">
        <f t="shared" si="3"/>
        <v>808214</v>
      </c>
      <c r="G18" s="25">
        <f t="shared" si="3"/>
        <v>746654</v>
      </c>
      <c r="H18" s="25">
        <f t="shared" si="3"/>
        <v>764309</v>
      </c>
      <c r="I18" s="25">
        <f t="shared" si="3"/>
        <v>818784</v>
      </c>
      <c r="J18" s="25">
        <f t="shared" si="3"/>
        <v>883244</v>
      </c>
      <c r="K18" s="25">
        <f t="shared" si="3"/>
        <v>867044</v>
      </c>
      <c r="L18" s="25">
        <f t="shared" si="3"/>
        <v>625647</v>
      </c>
      <c r="M18" s="25">
        <f t="shared" si="3"/>
        <v>758514.88263911288</v>
      </c>
      <c r="N18" s="25">
        <f t="shared" si="3"/>
        <v>690180</v>
      </c>
      <c r="O18" s="25">
        <f t="shared" si="3"/>
        <v>678123</v>
      </c>
      <c r="P18" s="25">
        <f t="shared" ref="P18" si="10">P26+P34</f>
        <v>657973.92868056102</v>
      </c>
      <c r="Q18" s="25">
        <f t="shared" ref="Q18:R18" si="11">Q26+Q34</f>
        <v>689305.29512774141</v>
      </c>
      <c r="R18" s="25">
        <f t="shared" si="11"/>
        <v>697716.62</v>
      </c>
      <c r="S18" s="25">
        <f t="shared" ref="S18:T18" si="12">S26+S34</f>
        <v>748726</v>
      </c>
      <c r="T18" s="25">
        <f t="shared" si="12"/>
        <v>391267</v>
      </c>
    </row>
    <row r="19" spans="1:20" s="1" customFormat="1">
      <c r="A19" s="1" t="s">
        <v>192</v>
      </c>
      <c r="B19" s="25">
        <f t="shared" si="3"/>
        <v>326644</v>
      </c>
      <c r="C19" s="25">
        <f t="shared" si="3"/>
        <v>342077</v>
      </c>
      <c r="D19" s="25">
        <f t="shared" si="3"/>
        <v>428408</v>
      </c>
      <c r="E19" s="25">
        <f t="shared" si="3"/>
        <v>503464</v>
      </c>
      <c r="F19" s="25">
        <f t="shared" si="3"/>
        <v>482636</v>
      </c>
      <c r="G19" s="25">
        <f t="shared" si="3"/>
        <v>336984</v>
      </c>
      <c r="H19" s="25">
        <f t="shared" si="3"/>
        <v>279922</v>
      </c>
      <c r="I19" s="25">
        <f t="shared" si="3"/>
        <v>370206</v>
      </c>
      <c r="J19" s="25">
        <f t="shared" si="3"/>
        <v>434947</v>
      </c>
      <c r="K19" s="25">
        <f t="shared" si="3"/>
        <v>491854</v>
      </c>
      <c r="L19" s="25">
        <f t="shared" si="3"/>
        <v>416125</v>
      </c>
      <c r="M19" s="25">
        <f t="shared" si="3"/>
        <v>430557.42584609514</v>
      </c>
      <c r="N19" s="25">
        <f t="shared" si="3"/>
        <v>465127</v>
      </c>
      <c r="O19" s="25">
        <f t="shared" si="3"/>
        <v>521549</v>
      </c>
      <c r="P19" s="25">
        <f t="shared" ref="P19" si="13">P27+P35</f>
        <v>479788.72135313216</v>
      </c>
      <c r="Q19" s="25">
        <f t="shared" ref="Q19:R19" si="14">Q27+Q35</f>
        <v>626930.19170324586</v>
      </c>
      <c r="R19" s="25">
        <f t="shared" si="14"/>
        <v>849006.60000000009</v>
      </c>
      <c r="S19" s="25">
        <f t="shared" ref="S19:T19" si="15">S27+S35</f>
        <v>863376</v>
      </c>
      <c r="T19" s="25">
        <f t="shared" si="15"/>
        <v>93031</v>
      </c>
    </row>
    <row r="20" spans="1:20" s="1" customFormat="1">
      <c r="A20" s="1" t="s">
        <v>193</v>
      </c>
      <c r="B20" s="25">
        <f t="shared" si="3"/>
        <v>722199</v>
      </c>
      <c r="C20" s="25">
        <f t="shared" si="3"/>
        <v>663316</v>
      </c>
      <c r="D20" s="25">
        <f t="shared" si="3"/>
        <v>555318</v>
      </c>
      <c r="E20" s="25">
        <f t="shared" si="3"/>
        <v>740519</v>
      </c>
      <c r="F20" s="25">
        <f t="shared" si="3"/>
        <v>803024</v>
      </c>
      <c r="G20" s="25">
        <f t="shared" si="3"/>
        <v>741593</v>
      </c>
      <c r="H20" s="25">
        <f t="shared" si="3"/>
        <v>615639</v>
      </c>
      <c r="I20" s="25">
        <f t="shared" si="3"/>
        <v>642463</v>
      </c>
      <c r="J20" s="25">
        <f t="shared" si="3"/>
        <v>708816</v>
      </c>
      <c r="K20" s="25">
        <f t="shared" si="3"/>
        <v>666066</v>
      </c>
      <c r="L20" s="25">
        <f t="shared" si="3"/>
        <v>513223</v>
      </c>
      <c r="M20" s="25">
        <f t="shared" si="3"/>
        <v>466756.74461086711</v>
      </c>
      <c r="N20" s="25">
        <f t="shared" si="3"/>
        <v>468426</v>
      </c>
      <c r="O20" s="25">
        <f t="shared" si="3"/>
        <v>583940</v>
      </c>
      <c r="P20" s="25">
        <f t="shared" ref="P20" si="16">P28+P36</f>
        <v>520125.99935426062</v>
      </c>
      <c r="Q20" s="25">
        <f t="shared" ref="Q20:R20" si="17">Q28+Q36</f>
        <v>537090.60628391861</v>
      </c>
      <c r="R20" s="25">
        <f t="shared" si="17"/>
        <v>757417.76</v>
      </c>
      <c r="S20" s="25">
        <f t="shared" ref="S20:T20" si="18">S28+S36</f>
        <v>776651</v>
      </c>
      <c r="T20" s="25">
        <f t="shared" si="18"/>
        <v>347626</v>
      </c>
    </row>
    <row r="21" spans="1:20" s="1" customFormat="1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</row>
    <row r="22" spans="1:20" s="26" customFormat="1" ht="12.75">
      <c r="A22" s="26" t="s">
        <v>194</v>
      </c>
      <c r="B22" s="27">
        <f t="shared" ref="B22:K22" si="19">SUM(B24:B28)</f>
        <v>1088649</v>
      </c>
      <c r="C22" s="27">
        <f t="shared" si="19"/>
        <v>988810</v>
      </c>
      <c r="D22" s="27">
        <f t="shared" si="19"/>
        <v>950427</v>
      </c>
      <c r="E22" s="27">
        <f t="shared" si="19"/>
        <v>946206</v>
      </c>
      <c r="F22" s="27">
        <f t="shared" si="19"/>
        <v>1016602</v>
      </c>
      <c r="G22" s="27">
        <f t="shared" si="19"/>
        <v>1008854</v>
      </c>
      <c r="H22" s="27">
        <f t="shared" si="19"/>
        <v>896704</v>
      </c>
      <c r="I22" s="27">
        <f t="shared" si="19"/>
        <v>1072464</v>
      </c>
      <c r="J22" s="27">
        <f t="shared" si="19"/>
        <v>1105207</v>
      </c>
      <c r="K22" s="27">
        <f t="shared" si="19"/>
        <v>1078041</v>
      </c>
      <c r="L22" s="27">
        <f>SUM(L24:L28)</f>
        <v>724295</v>
      </c>
      <c r="M22" s="27">
        <f>SUM(M24:M28)</f>
        <v>898244.51929346751</v>
      </c>
      <c r="N22" s="27">
        <f>SUM(N24:N28)</f>
        <v>799153</v>
      </c>
      <c r="O22" s="27">
        <f>SUM(O24:O28)</f>
        <v>852190</v>
      </c>
      <c r="P22" s="27">
        <f t="shared" ref="P22:T22" si="20">SUM(P24:P28)</f>
        <v>796694.85164409992</v>
      </c>
      <c r="Q22" s="27">
        <f t="shared" ref="Q22" si="21">SUM(Q24:Q28)</f>
        <v>780997.12464417494</v>
      </c>
      <c r="R22" s="27">
        <f t="shared" si="20"/>
        <v>765354.59000000008</v>
      </c>
      <c r="S22" s="27">
        <f t="shared" si="20"/>
        <v>989959</v>
      </c>
      <c r="T22" s="27">
        <f t="shared" si="20"/>
        <v>1020738</v>
      </c>
    </row>
    <row r="23" spans="1:20" s="1" customFormat="1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</row>
    <row r="24" spans="1:20" s="1" customFormat="1">
      <c r="A24" s="1" t="s">
        <v>189</v>
      </c>
      <c r="B24" s="25">
        <v>129528</v>
      </c>
      <c r="C24" s="25">
        <v>146418</v>
      </c>
      <c r="D24" s="25">
        <v>106410</v>
      </c>
      <c r="E24" s="25">
        <v>100523</v>
      </c>
      <c r="F24" s="25">
        <v>136153</v>
      </c>
      <c r="G24" s="25">
        <v>116405</v>
      </c>
      <c r="H24" s="25">
        <v>131984</v>
      </c>
      <c r="I24" s="25">
        <v>132753</v>
      </c>
      <c r="J24" s="25">
        <v>129193</v>
      </c>
      <c r="K24" s="25">
        <v>137068</v>
      </c>
      <c r="L24" s="25">
        <v>109923</v>
      </c>
      <c r="M24" s="25">
        <v>125465.74906161978</v>
      </c>
      <c r="N24" s="25">
        <v>111589</v>
      </c>
      <c r="O24" s="25">
        <v>97242</v>
      </c>
      <c r="P24" s="25">
        <v>98591.100702386058</v>
      </c>
      <c r="Q24" s="25">
        <v>97600.436287576638</v>
      </c>
      <c r="R24" s="25">
        <v>105794</v>
      </c>
      <c r="S24" s="25">
        <v>138878</v>
      </c>
      <c r="T24" s="25">
        <v>117562</v>
      </c>
    </row>
    <row r="25" spans="1:20" s="1" customFormat="1">
      <c r="A25" s="1" t="s">
        <v>190</v>
      </c>
      <c r="B25" s="25">
        <v>99413</v>
      </c>
      <c r="C25" s="25">
        <v>76409</v>
      </c>
      <c r="D25" s="25">
        <v>102975</v>
      </c>
      <c r="E25" s="25">
        <v>79283</v>
      </c>
      <c r="F25" s="25">
        <v>89855</v>
      </c>
      <c r="G25" s="25">
        <v>89428</v>
      </c>
      <c r="H25" s="25">
        <v>61819</v>
      </c>
      <c r="I25" s="25">
        <v>61443</v>
      </c>
      <c r="J25" s="25">
        <v>86847</v>
      </c>
      <c r="K25" s="25">
        <v>62695</v>
      </c>
      <c r="L25" s="25">
        <v>42503</v>
      </c>
      <c r="M25" s="25">
        <v>85080.717135772647</v>
      </c>
      <c r="N25" s="25">
        <v>50960</v>
      </c>
      <c r="O25" s="25">
        <v>82672</v>
      </c>
      <c r="P25" s="25">
        <v>41866.101553760098</v>
      </c>
      <c r="Q25" s="25">
        <v>49252.239632073586</v>
      </c>
      <c r="R25" s="25">
        <v>65518.35</v>
      </c>
      <c r="S25" s="25">
        <v>74395</v>
      </c>
      <c r="T25" s="25">
        <v>71252</v>
      </c>
    </row>
    <row r="26" spans="1:20" s="1" customFormat="1">
      <c r="A26" s="1" t="s">
        <v>191</v>
      </c>
      <c r="B26" s="25">
        <v>444582</v>
      </c>
      <c r="C26" s="25">
        <v>385568</v>
      </c>
      <c r="D26" s="25">
        <v>346301</v>
      </c>
      <c r="E26" s="25">
        <v>346816</v>
      </c>
      <c r="F26" s="25">
        <v>383523</v>
      </c>
      <c r="G26" s="25">
        <v>366958</v>
      </c>
      <c r="H26" s="25">
        <v>353933</v>
      </c>
      <c r="I26" s="25">
        <v>403389</v>
      </c>
      <c r="J26" s="25">
        <v>454088</v>
      </c>
      <c r="K26" s="25">
        <v>456937</v>
      </c>
      <c r="L26" s="25">
        <v>297237</v>
      </c>
      <c r="M26" s="25">
        <v>382459.88263911288</v>
      </c>
      <c r="N26" s="25">
        <v>324945</v>
      </c>
      <c r="O26" s="25">
        <v>332264</v>
      </c>
      <c r="P26" s="25">
        <v>334995.92868056102</v>
      </c>
      <c r="Q26" s="25">
        <v>317977.97790513665</v>
      </c>
      <c r="R26" s="25">
        <v>294017</v>
      </c>
      <c r="S26" s="25">
        <v>366957</v>
      </c>
      <c r="T26" s="25">
        <v>391267</v>
      </c>
    </row>
    <row r="27" spans="1:20" s="1" customFormat="1">
      <c r="A27" s="1" t="s">
        <v>192</v>
      </c>
      <c r="B27" s="25">
        <v>83422</v>
      </c>
      <c r="C27" s="25">
        <v>64539</v>
      </c>
      <c r="D27" s="25">
        <v>111671</v>
      </c>
      <c r="E27" s="25">
        <v>91904</v>
      </c>
      <c r="F27" s="25">
        <v>78828</v>
      </c>
      <c r="G27" s="25">
        <v>92392</v>
      </c>
      <c r="H27" s="25">
        <v>64189</v>
      </c>
      <c r="I27" s="25">
        <v>125541</v>
      </c>
      <c r="J27" s="25">
        <v>105335</v>
      </c>
      <c r="K27" s="25">
        <v>98391</v>
      </c>
      <c r="L27" s="25">
        <v>63555</v>
      </c>
      <c r="M27" s="25">
        <v>76377.425846095124</v>
      </c>
      <c r="N27" s="25">
        <v>88172</v>
      </c>
      <c r="O27" s="25">
        <v>94969</v>
      </c>
      <c r="P27" s="25">
        <v>56429.721353132161</v>
      </c>
      <c r="Q27" s="25">
        <v>79609.012956010614</v>
      </c>
      <c r="R27" s="25">
        <v>81819.05</v>
      </c>
      <c r="S27" s="25">
        <v>107814</v>
      </c>
      <c r="T27" s="25">
        <v>93031</v>
      </c>
    </row>
    <row r="28" spans="1:20" s="1" customFormat="1">
      <c r="A28" s="1" t="s">
        <v>193</v>
      </c>
      <c r="B28" s="25">
        <v>331704</v>
      </c>
      <c r="C28" s="25">
        <v>315876</v>
      </c>
      <c r="D28" s="25">
        <v>283070</v>
      </c>
      <c r="E28" s="25">
        <v>327680</v>
      </c>
      <c r="F28" s="25">
        <v>328243</v>
      </c>
      <c r="G28" s="25">
        <v>343671</v>
      </c>
      <c r="H28" s="25">
        <v>284779</v>
      </c>
      <c r="I28" s="25">
        <v>349338</v>
      </c>
      <c r="J28" s="25">
        <v>329744</v>
      </c>
      <c r="K28" s="25">
        <v>322950</v>
      </c>
      <c r="L28" s="25">
        <v>211077</v>
      </c>
      <c r="M28" s="25">
        <v>228860.74461086711</v>
      </c>
      <c r="N28" s="25">
        <v>223487</v>
      </c>
      <c r="O28" s="25">
        <v>245043</v>
      </c>
      <c r="P28" s="25">
        <v>264811.99935426062</v>
      </c>
      <c r="Q28" s="25">
        <v>236557.45786337738</v>
      </c>
      <c r="R28" s="25">
        <v>218206.19</v>
      </c>
      <c r="S28" s="25">
        <v>301915</v>
      </c>
      <c r="T28" s="25">
        <v>347626</v>
      </c>
    </row>
    <row r="29" spans="1:20" s="1" customFormat="1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20" s="26" customFormat="1" ht="12.75">
      <c r="A30" s="26" t="s">
        <v>195</v>
      </c>
      <c r="B30" s="27">
        <f t="shared" ref="B30:K30" si="22">SUM(B32:B36)</f>
        <v>1605282</v>
      </c>
      <c r="C30" s="27">
        <f t="shared" si="22"/>
        <v>1548382</v>
      </c>
      <c r="D30" s="27">
        <f t="shared" si="22"/>
        <v>1442853</v>
      </c>
      <c r="E30" s="27">
        <f t="shared" si="22"/>
        <v>1806570</v>
      </c>
      <c r="F30" s="27">
        <f t="shared" si="22"/>
        <v>1890436</v>
      </c>
      <c r="G30" s="27">
        <f t="shared" si="22"/>
        <v>1525397</v>
      </c>
      <c r="H30" s="27">
        <f t="shared" si="22"/>
        <v>1351297</v>
      </c>
      <c r="I30" s="27">
        <f t="shared" si="22"/>
        <v>1401614</v>
      </c>
      <c r="J30" s="27">
        <f t="shared" si="22"/>
        <v>1686995</v>
      </c>
      <c r="K30" s="27">
        <f t="shared" si="22"/>
        <v>1776978</v>
      </c>
      <c r="L30" s="27">
        <f>SUM(L32:L36)</f>
        <v>1537761</v>
      </c>
      <c r="M30" s="27">
        <f>SUM(M32:M36)</f>
        <v>1385735</v>
      </c>
      <c r="N30" s="27">
        <f>SUM(N32:N36)</f>
        <v>1376385</v>
      </c>
      <c r="O30" s="27">
        <f>SUM(O32:O36)</f>
        <v>1435183</v>
      </c>
      <c r="P30" s="27">
        <f t="shared" ref="P30:T30" si="23">SUM(P32:P36)</f>
        <v>1254472</v>
      </c>
      <c r="Q30" s="27">
        <f t="shared" ref="Q30" si="24">SUM(Q32:Q36)</f>
        <v>1558044.4107596744</v>
      </c>
      <c r="R30" s="27">
        <f t="shared" si="23"/>
        <v>2206620.56</v>
      </c>
      <c r="S30" s="27">
        <f t="shared" si="23"/>
        <v>2059036</v>
      </c>
      <c r="T30" s="27">
        <f t="shared" si="23"/>
        <v>0</v>
      </c>
    </row>
    <row r="31" spans="1:20" s="1" customFormat="1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spans="1:20" s="1" customFormat="1">
      <c r="A32" s="1" t="s">
        <v>189</v>
      </c>
      <c r="B32" s="25">
        <v>132314</v>
      </c>
      <c r="C32" s="25">
        <v>135412</v>
      </c>
      <c r="D32" s="25">
        <v>106012</v>
      </c>
      <c r="E32" s="25">
        <v>111479</v>
      </c>
      <c r="F32" s="25">
        <v>126845</v>
      </c>
      <c r="G32" s="25">
        <v>125041</v>
      </c>
      <c r="H32" s="25">
        <v>103321</v>
      </c>
      <c r="I32" s="25">
        <v>113248</v>
      </c>
      <c r="J32" s="25">
        <v>133806</v>
      </c>
      <c r="K32" s="25">
        <v>125429</v>
      </c>
      <c r="L32" s="25">
        <v>107058</v>
      </c>
      <c r="M32" s="25">
        <v>111219</v>
      </c>
      <c r="N32" s="25">
        <v>113549</v>
      </c>
      <c r="O32" s="25">
        <v>99666</v>
      </c>
      <c r="P32" s="25">
        <v>102052</v>
      </c>
      <c r="Q32" s="25">
        <v>104467.44569451899</v>
      </c>
      <c r="R32" s="25">
        <v>152805.24</v>
      </c>
      <c r="S32" s="25">
        <v>127332</v>
      </c>
      <c r="T32" s="25"/>
    </row>
    <row r="33" spans="1:20" s="1" customFormat="1">
      <c r="A33" s="1" t="s">
        <v>190</v>
      </c>
      <c r="B33" s="25">
        <v>449407</v>
      </c>
      <c r="C33" s="25">
        <v>424627</v>
      </c>
      <c r="D33" s="25">
        <v>387526</v>
      </c>
      <c r="E33" s="25">
        <v>466038</v>
      </c>
      <c r="F33" s="25">
        <v>460311</v>
      </c>
      <c r="G33" s="25">
        <v>378146</v>
      </c>
      <c r="H33" s="25">
        <v>291007</v>
      </c>
      <c r="I33" s="25">
        <v>335181</v>
      </c>
      <c r="J33" s="25">
        <v>415349</v>
      </c>
      <c r="K33" s="25">
        <v>504863</v>
      </c>
      <c r="L33" s="25">
        <v>447577</v>
      </c>
      <c r="M33" s="25">
        <v>306385</v>
      </c>
      <c r="N33" s="25">
        <v>275707</v>
      </c>
      <c r="O33" s="25">
        <v>224181</v>
      </c>
      <c r="P33" s="25">
        <v>150769</v>
      </c>
      <c r="Q33" s="25">
        <v>234395.32067477412</v>
      </c>
      <c r="R33" s="25">
        <v>343716.58</v>
      </c>
      <c r="S33" s="25">
        <v>319637</v>
      </c>
      <c r="T33" s="25"/>
    </row>
    <row r="34" spans="1:20" s="1" customFormat="1">
      <c r="A34" s="1" t="s">
        <v>191</v>
      </c>
      <c r="B34" s="25">
        <v>389844</v>
      </c>
      <c r="C34" s="25">
        <v>363365</v>
      </c>
      <c r="D34" s="25">
        <v>360330</v>
      </c>
      <c r="E34" s="25">
        <v>404654</v>
      </c>
      <c r="F34" s="25">
        <v>424691</v>
      </c>
      <c r="G34" s="25">
        <v>379696</v>
      </c>
      <c r="H34" s="25">
        <v>410376</v>
      </c>
      <c r="I34" s="25">
        <v>415395</v>
      </c>
      <c r="J34" s="25">
        <v>429156</v>
      </c>
      <c r="K34" s="25">
        <v>410107</v>
      </c>
      <c r="L34" s="25">
        <v>328410</v>
      </c>
      <c r="M34" s="25">
        <v>376055</v>
      </c>
      <c r="N34" s="25">
        <v>365235</v>
      </c>
      <c r="O34" s="25">
        <v>345859</v>
      </c>
      <c r="P34" s="25">
        <v>322978</v>
      </c>
      <c r="Q34" s="25">
        <v>371327.31722260476</v>
      </c>
      <c r="R34" s="25">
        <v>403699.62</v>
      </c>
      <c r="S34" s="25">
        <v>381769</v>
      </c>
      <c r="T34" s="25"/>
    </row>
    <row r="35" spans="1:20" s="1" customFormat="1">
      <c r="A35" s="1" t="s">
        <v>192</v>
      </c>
      <c r="B35" s="25">
        <v>243222</v>
      </c>
      <c r="C35" s="25">
        <v>277538</v>
      </c>
      <c r="D35" s="25">
        <v>316737</v>
      </c>
      <c r="E35" s="25">
        <v>411560</v>
      </c>
      <c r="F35" s="25">
        <v>403808</v>
      </c>
      <c r="G35" s="25">
        <v>244592</v>
      </c>
      <c r="H35" s="25">
        <v>215733</v>
      </c>
      <c r="I35" s="25">
        <v>244665</v>
      </c>
      <c r="J35" s="25">
        <v>329612</v>
      </c>
      <c r="K35" s="25">
        <v>393463</v>
      </c>
      <c r="L35" s="25">
        <v>352570</v>
      </c>
      <c r="M35" s="25">
        <v>354180</v>
      </c>
      <c r="N35" s="25">
        <v>376955</v>
      </c>
      <c r="O35" s="25">
        <v>426580</v>
      </c>
      <c r="P35" s="25">
        <v>423359</v>
      </c>
      <c r="Q35" s="25">
        <v>547321.17874723522</v>
      </c>
      <c r="R35" s="25">
        <v>767187.55</v>
      </c>
      <c r="S35" s="25">
        <v>755562</v>
      </c>
      <c r="T35" s="25"/>
    </row>
    <row r="36" spans="1:20" s="1" customFormat="1">
      <c r="A36" s="1" t="s">
        <v>193</v>
      </c>
      <c r="B36" s="25">
        <v>390495</v>
      </c>
      <c r="C36" s="25">
        <v>347440</v>
      </c>
      <c r="D36" s="25">
        <v>272248</v>
      </c>
      <c r="E36" s="25">
        <v>412839</v>
      </c>
      <c r="F36" s="25">
        <v>474781</v>
      </c>
      <c r="G36" s="25">
        <v>397922</v>
      </c>
      <c r="H36" s="25">
        <v>330860</v>
      </c>
      <c r="I36" s="25">
        <v>293125</v>
      </c>
      <c r="J36" s="25">
        <v>379072</v>
      </c>
      <c r="K36" s="25">
        <v>343116</v>
      </c>
      <c r="L36" s="25">
        <v>302146</v>
      </c>
      <c r="M36" s="25">
        <v>237896</v>
      </c>
      <c r="N36" s="25">
        <v>244939</v>
      </c>
      <c r="O36" s="25">
        <v>338897</v>
      </c>
      <c r="P36" s="25">
        <v>255314</v>
      </c>
      <c r="Q36" s="25">
        <v>300533.14842054126</v>
      </c>
      <c r="R36" s="25">
        <v>539211.56999999995</v>
      </c>
      <c r="S36" s="25">
        <v>474736</v>
      </c>
      <c r="T36" s="25"/>
    </row>
    <row r="37" spans="1:20" s="1" customFormat="1" ht="15.75" thickBo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</row>
    <row r="38" spans="1:20" s="20" customFormat="1">
      <c r="A38" s="10"/>
      <c r="B38" s="11"/>
      <c r="C38" s="11"/>
      <c r="D38" s="11"/>
      <c r="E38" s="11"/>
      <c r="F38" s="11"/>
      <c r="G38" s="11"/>
    </row>
    <row r="39" spans="1:20">
      <c r="A39" s="4" t="s">
        <v>8</v>
      </c>
    </row>
    <row r="40" spans="1:20">
      <c r="A40" s="4" t="s">
        <v>5</v>
      </c>
    </row>
    <row r="41" spans="1:20">
      <c r="A41" s="4" t="s">
        <v>11</v>
      </c>
    </row>
    <row r="42" spans="1:20">
      <c r="A42" s="15" t="s">
        <v>12</v>
      </c>
    </row>
    <row r="43" spans="1:20">
      <c r="A43" s="15" t="s">
        <v>13</v>
      </c>
    </row>
    <row r="44" spans="1:20">
      <c r="A44" s="15" t="s">
        <v>351</v>
      </c>
    </row>
    <row r="45" spans="1:20">
      <c r="A45" s="5" t="s">
        <v>354</v>
      </c>
    </row>
    <row r="46" spans="1:20">
      <c r="A46" s="3"/>
    </row>
    <row r="47" spans="1:20">
      <c r="A47" s="5" t="s">
        <v>356</v>
      </c>
    </row>
  </sheetData>
  <mergeCells count="1">
    <mergeCell ref="A10:T10"/>
  </mergeCells>
  <hyperlinks>
    <hyperlink ref="A42" r:id="rId1"/>
    <hyperlink ref="A43" r:id="rId2"/>
  </hyperlinks>
  <pageMargins left="0.7" right="0.7" top="0.75" bottom="0.7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V49"/>
  <sheetViews>
    <sheetView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H5" sqref="H5"/>
    </sheetView>
  </sheetViews>
  <sheetFormatPr baseColWidth="10" defaultRowHeight="15"/>
  <cols>
    <col min="1" max="1" width="30.7109375" style="2" customWidth="1"/>
    <col min="2" max="18" width="11.7109375" style="3" customWidth="1"/>
    <col min="19" max="19" width="11.42578125" style="3"/>
    <col min="20" max="20" width="12.28515625" style="3" customWidth="1"/>
    <col min="21" max="16384" width="11.42578125" style="3"/>
  </cols>
  <sheetData>
    <row r="5" spans="1:22">
      <c r="A5" s="5" t="s">
        <v>9</v>
      </c>
    </row>
    <row r="6" spans="1:22">
      <c r="A6" s="5" t="s">
        <v>196</v>
      </c>
    </row>
    <row r="7" spans="1:22">
      <c r="A7" s="5" t="s">
        <v>227</v>
      </c>
    </row>
    <row r="8" spans="1:22" s="20" customFormat="1">
      <c r="A8" s="19"/>
      <c r="G8" s="21"/>
    </row>
    <row r="9" spans="1:22" s="20" customFormat="1" ht="15.75" thickBot="1">
      <c r="A9" s="10"/>
      <c r="B9" s="10"/>
      <c r="C9" s="10"/>
      <c r="D9" s="10"/>
      <c r="E9" s="10"/>
      <c r="F9" s="10"/>
      <c r="G9" s="21"/>
    </row>
    <row r="10" spans="1:22" s="2" customFormat="1" ht="15.75" thickBot="1">
      <c r="A10" s="198" t="s">
        <v>172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200"/>
    </row>
    <row r="11" spans="1:22" s="1" customFormat="1">
      <c r="B11" s="22" t="s">
        <v>173</v>
      </c>
      <c r="C11" s="22" t="s">
        <v>174</v>
      </c>
      <c r="D11" s="22" t="s">
        <v>175</v>
      </c>
      <c r="E11" s="22" t="s">
        <v>176</v>
      </c>
      <c r="F11" s="22" t="s">
        <v>177</v>
      </c>
      <c r="G11" s="22" t="s">
        <v>178</v>
      </c>
      <c r="H11" s="22" t="s">
        <v>179</v>
      </c>
      <c r="I11" s="22" t="s">
        <v>180</v>
      </c>
      <c r="J11" s="22" t="s">
        <v>181</v>
      </c>
      <c r="K11" s="22" t="s">
        <v>182</v>
      </c>
      <c r="L11" s="22" t="s">
        <v>183</v>
      </c>
      <c r="M11" s="22" t="s">
        <v>184</v>
      </c>
      <c r="N11" s="22" t="s">
        <v>185</v>
      </c>
      <c r="O11" s="22" t="s">
        <v>186</v>
      </c>
      <c r="P11" s="22" t="s">
        <v>201</v>
      </c>
      <c r="Q11" s="22" t="s">
        <v>202</v>
      </c>
      <c r="R11" s="22" t="s">
        <v>228</v>
      </c>
      <c r="S11" s="22" t="s">
        <v>352</v>
      </c>
      <c r="T11" s="22" t="s">
        <v>353</v>
      </c>
    </row>
    <row r="12" spans="1:22" s="26" customFormat="1" ht="15.75" thickBot="1">
      <c r="A12" s="23" t="s">
        <v>187</v>
      </c>
      <c r="B12" s="24"/>
      <c r="C12" s="24"/>
      <c r="D12" s="24"/>
      <c r="E12" s="24"/>
      <c r="F12" s="24"/>
      <c r="G12" s="24"/>
      <c r="H12" s="24"/>
      <c r="I12" s="41" t="s">
        <v>252</v>
      </c>
      <c r="J12" s="24"/>
      <c r="K12" s="24"/>
      <c r="L12" s="24"/>
      <c r="M12" s="24"/>
      <c r="N12" s="24"/>
      <c r="O12" s="24"/>
      <c r="P12" s="24"/>
      <c r="Q12" s="24"/>
      <c r="R12" s="41" t="s">
        <v>252</v>
      </c>
      <c r="S12" s="23"/>
      <c r="T12" s="23"/>
    </row>
    <row r="13" spans="1:22" s="1" customFormat="1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spans="1:22" s="26" customFormat="1" ht="12.75">
      <c r="A14" s="26" t="s">
        <v>188</v>
      </c>
      <c r="B14" s="27">
        <f>SUM(B15:B20)</f>
        <v>447553</v>
      </c>
      <c r="C14" s="27">
        <f t="shared" ref="C14:T14" si="0">SUM(C15:C20)</f>
        <v>449000</v>
      </c>
      <c r="D14" s="27">
        <f t="shared" si="0"/>
        <v>404583</v>
      </c>
      <c r="E14" s="27">
        <f t="shared" si="0"/>
        <v>472817</v>
      </c>
      <c r="F14" s="27">
        <f t="shared" si="0"/>
        <v>494531</v>
      </c>
      <c r="G14" s="27">
        <f t="shared" si="0"/>
        <v>408954</v>
      </c>
      <c r="H14" s="27">
        <f t="shared" si="0"/>
        <v>380372</v>
      </c>
      <c r="I14" s="27">
        <f t="shared" si="0"/>
        <v>383691</v>
      </c>
      <c r="J14" s="27">
        <f t="shared" si="0"/>
        <v>442231</v>
      </c>
      <c r="K14" s="27">
        <f t="shared" si="0"/>
        <v>468892</v>
      </c>
      <c r="L14" s="27">
        <f t="shared" si="0"/>
        <v>420721</v>
      </c>
      <c r="M14" s="27">
        <f t="shared" si="0"/>
        <v>445413.99640055536</v>
      </c>
      <c r="N14" s="27">
        <f t="shared" si="0"/>
        <v>416052.61</v>
      </c>
      <c r="O14" s="27">
        <f t="shared" si="0"/>
        <v>438435</v>
      </c>
      <c r="P14" s="27">
        <f t="shared" si="0"/>
        <v>372805.71760999999</v>
      </c>
      <c r="Q14" s="27">
        <f t="shared" ref="Q14" si="1">SUM(Q15:Q20)</f>
        <v>462117.32307469856</v>
      </c>
      <c r="R14" s="27">
        <f t="shared" si="0"/>
        <v>537099</v>
      </c>
      <c r="S14" s="27">
        <f t="shared" si="0"/>
        <v>527280</v>
      </c>
      <c r="T14" s="27">
        <f t="shared" si="0"/>
        <v>333778</v>
      </c>
      <c r="U14" s="174"/>
      <c r="V14" s="173"/>
    </row>
    <row r="15" spans="1:22" s="1" customFormat="1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22" s="1" customFormat="1">
      <c r="A16" s="1" t="s">
        <v>189</v>
      </c>
      <c r="B16" s="25">
        <f>+B24+B32</f>
        <v>37914</v>
      </c>
      <c r="C16" s="25">
        <f t="shared" ref="C16:P16" si="2">+C24+C32</f>
        <v>33945</v>
      </c>
      <c r="D16" s="25">
        <f t="shared" si="2"/>
        <v>29049</v>
      </c>
      <c r="E16" s="25">
        <f t="shared" si="2"/>
        <v>34233</v>
      </c>
      <c r="F16" s="25">
        <f t="shared" si="2"/>
        <v>34429</v>
      </c>
      <c r="G16" s="25">
        <f t="shared" si="2"/>
        <v>36595</v>
      </c>
      <c r="H16" s="25">
        <f t="shared" si="2"/>
        <v>32073</v>
      </c>
      <c r="I16" s="25">
        <f t="shared" si="2"/>
        <v>31505</v>
      </c>
      <c r="J16" s="25">
        <f t="shared" si="2"/>
        <v>34659</v>
      </c>
      <c r="K16" s="25">
        <f t="shared" si="2"/>
        <v>33479</v>
      </c>
      <c r="L16" s="25">
        <f t="shared" si="2"/>
        <v>31937</v>
      </c>
      <c r="M16" s="25">
        <f t="shared" si="2"/>
        <v>31425.546400555362</v>
      </c>
      <c r="N16" s="25">
        <f t="shared" si="2"/>
        <v>33024.25</v>
      </c>
      <c r="O16" s="25">
        <f t="shared" si="2"/>
        <v>29489</v>
      </c>
      <c r="P16" s="25">
        <f t="shared" si="2"/>
        <v>29224.439245000001</v>
      </c>
      <c r="Q16" s="25">
        <f t="shared" ref="Q16" si="3">+Q24+Q32</f>
        <v>28848.874905000001</v>
      </c>
      <c r="R16" s="25">
        <f>+R24+R32</f>
        <v>38387</v>
      </c>
      <c r="S16" s="25">
        <f t="shared" ref="S16:T16" si="4">+S24+S32</f>
        <v>33593</v>
      </c>
      <c r="T16" s="25">
        <f t="shared" si="4"/>
        <v>16219</v>
      </c>
    </row>
    <row r="17" spans="1:20" s="1" customFormat="1">
      <c r="A17" s="1" t="s">
        <v>190</v>
      </c>
      <c r="B17" s="25">
        <f t="shared" ref="B17:P17" si="5">+B25+B33</f>
        <v>98898</v>
      </c>
      <c r="C17" s="25">
        <f t="shared" si="5"/>
        <v>95625</v>
      </c>
      <c r="D17" s="25">
        <f t="shared" si="5"/>
        <v>85505</v>
      </c>
      <c r="E17" s="25">
        <f t="shared" si="5"/>
        <v>99618</v>
      </c>
      <c r="F17" s="25">
        <f t="shared" si="5"/>
        <v>101637</v>
      </c>
      <c r="G17" s="25">
        <f t="shared" si="5"/>
        <v>82426</v>
      </c>
      <c r="H17" s="25">
        <f t="shared" si="5"/>
        <v>63774</v>
      </c>
      <c r="I17" s="25">
        <f t="shared" si="5"/>
        <v>74005</v>
      </c>
      <c r="J17" s="25">
        <f t="shared" si="5"/>
        <v>83803</v>
      </c>
      <c r="K17" s="25">
        <f t="shared" si="5"/>
        <v>103951</v>
      </c>
      <c r="L17" s="25">
        <f t="shared" si="5"/>
        <v>97181</v>
      </c>
      <c r="M17" s="25">
        <f t="shared" si="5"/>
        <v>97734.5</v>
      </c>
      <c r="N17" s="25">
        <f t="shared" si="5"/>
        <v>73102</v>
      </c>
      <c r="O17" s="25">
        <f t="shared" si="5"/>
        <v>70295</v>
      </c>
      <c r="P17" s="25">
        <f t="shared" si="5"/>
        <v>39762.61</v>
      </c>
      <c r="Q17" s="25">
        <f t="shared" ref="Q17:R17" si="6">+Q25+Q33</f>
        <v>63520.65</v>
      </c>
      <c r="R17" s="25">
        <f t="shared" si="6"/>
        <v>77336</v>
      </c>
      <c r="S17" s="25">
        <f t="shared" ref="S17:T17" si="7">+S25+S33</f>
        <v>52757</v>
      </c>
      <c r="T17" s="25">
        <f t="shared" si="7"/>
        <v>52063</v>
      </c>
    </row>
    <row r="18" spans="1:20" s="1" customFormat="1">
      <c r="A18" s="1" t="s">
        <v>191</v>
      </c>
      <c r="B18" s="25">
        <f t="shared" ref="B18:P18" si="8">+B26+B34</f>
        <v>105184</v>
      </c>
      <c r="C18" s="25">
        <f t="shared" si="8"/>
        <v>102555</v>
      </c>
      <c r="D18" s="25">
        <f t="shared" si="8"/>
        <v>99564</v>
      </c>
      <c r="E18" s="25">
        <f t="shared" si="8"/>
        <v>110038</v>
      </c>
      <c r="F18" s="25">
        <f t="shared" si="8"/>
        <v>106117</v>
      </c>
      <c r="G18" s="25">
        <f t="shared" si="8"/>
        <v>98955</v>
      </c>
      <c r="H18" s="25">
        <f t="shared" si="8"/>
        <v>103635</v>
      </c>
      <c r="I18" s="25">
        <f t="shared" si="8"/>
        <v>108368</v>
      </c>
      <c r="J18" s="25">
        <f t="shared" si="8"/>
        <v>110534</v>
      </c>
      <c r="K18" s="25">
        <f t="shared" si="8"/>
        <v>108116</v>
      </c>
      <c r="L18" s="25">
        <f t="shared" si="8"/>
        <v>101110</v>
      </c>
      <c r="M18" s="25">
        <f t="shared" si="8"/>
        <v>107118.92</v>
      </c>
      <c r="N18" s="25">
        <f t="shared" si="8"/>
        <v>106699.5</v>
      </c>
      <c r="O18" s="25">
        <f t="shared" si="8"/>
        <v>104193</v>
      </c>
      <c r="P18" s="25">
        <f t="shared" si="8"/>
        <v>95094.756580000001</v>
      </c>
      <c r="Q18" s="25">
        <f t="shared" ref="Q18:R18" si="9">+Q26+Q34</f>
        <v>104381.44927469859</v>
      </c>
      <c r="R18" s="25">
        <f t="shared" si="9"/>
        <v>70151</v>
      </c>
      <c r="S18" s="25">
        <f t="shared" ref="S18:T18" si="10">+S26+S34</f>
        <v>69425</v>
      </c>
      <c r="T18" s="25">
        <f t="shared" si="10"/>
        <v>55251</v>
      </c>
    </row>
    <row r="19" spans="1:20" s="1" customFormat="1">
      <c r="A19" s="1" t="s">
        <v>192</v>
      </c>
      <c r="B19" s="25">
        <f t="shared" ref="B19:P19" si="11">+B27+B35</f>
        <v>55838</v>
      </c>
      <c r="C19" s="25">
        <f t="shared" si="11"/>
        <v>69196</v>
      </c>
      <c r="D19" s="25">
        <f t="shared" si="11"/>
        <v>70281</v>
      </c>
      <c r="E19" s="25">
        <f t="shared" si="11"/>
        <v>93444</v>
      </c>
      <c r="F19" s="25">
        <f t="shared" si="11"/>
        <v>104597</v>
      </c>
      <c r="G19" s="25">
        <f t="shared" si="11"/>
        <v>66574</v>
      </c>
      <c r="H19" s="25">
        <f t="shared" si="11"/>
        <v>58932</v>
      </c>
      <c r="I19" s="25">
        <f t="shared" si="11"/>
        <v>63041</v>
      </c>
      <c r="J19" s="25">
        <f t="shared" si="11"/>
        <v>76853</v>
      </c>
      <c r="K19" s="25">
        <f t="shared" si="11"/>
        <v>88791</v>
      </c>
      <c r="L19" s="25">
        <f t="shared" si="11"/>
        <v>80484</v>
      </c>
      <c r="M19" s="25">
        <f t="shared" si="11"/>
        <v>101251.1</v>
      </c>
      <c r="N19" s="25">
        <f t="shared" si="11"/>
        <v>95952</v>
      </c>
      <c r="O19" s="25">
        <f t="shared" si="11"/>
        <v>104613</v>
      </c>
      <c r="P19" s="25">
        <f t="shared" si="11"/>
        <v>95018</v>
      </c>
      <c r="Q19" s="25">
        <f t="shared" ref="Q19:R19" si="12">+Q27+Q35</f>
        <v>128799.9</v>
      </c>
      <c r="R19" s="25">
        <f t="shared" si="12"/>
        <v>157428</v>
      </c>
      <c r="S19" s="25">
        <f t="shared" ref="S19:T19" si="13">+S27+S35</f>
        <v>178208</v>
      </c>
      <c r="T19" s="25">
        <f t="shared" si="13"/>
        <v>129562</v>
      </c>
    </row>
    <row r="20" spans="1:20" s="1" customFormat="1">
      <c r="A20" s="1" t="s">
        <v>193</v>
      </c>
      <c r="B20" s="25">
        <f t="shared" ref="B20:P20" si="14">+B28+B36</f>
        <v>149719</v>
      </c>
      <c r="C20" s="25">
        <f t="shared" si="14"/>
        <v>147679</v>
      </c>
      <c r="D20" s="25">
        <f t="shared" si="14"/>
        <v>120184</v>
      </c>
      <c r="E20" s="25">
        <f t="shared" si="14"/>
        <v>135484</v>
      </c>
      <c r="F20" s="25">
        <f t="shared" si="14"/>
        <v>147751</v>
      </c>
      <c r="G20" s="25">
        <f t="shared" si="14"/>
        <v>124404</v>
      </c>
      <c r="H20" s="25">
        <f t="shared" si="14"/>
        <v>121958</v>
      </c>
      <c r="I20" s="25">
        <f t="shared" si="14"/>
        <v>106772</v>
      </c>
      <c r="J20" s="25">
        <f t="shared" si="14"/>
        <v>136382</v>
      </c>
      <c r="K20" s="25">
        <f t="shared" si="14"/>
        <v>134555</v>
      </c>
      <c r="L20" s="25">
        <f t="shared" si="14"/>
        <v>110009</v>
      </c>
      <c r="M20" s="25">
        <f t="shared" si="14"/>
        <v>107883.93</v>
      </c>
      <c r="N20" s="25">
        <f t="shared" si="14"/>
        <v>107274.86</v>
      </c>
      <c r="O20" s="25">
        <f t="shared" si="14"/>
        <v>129845</v>
      </c>
      <c r="P20" s="25">
        <f t="shared" si="14"/>
        <v>113705.91178499999</v>
      </c>
      <c r="Q20" s="25">
        <f t="shared" ref="Q20:R20" si="15">+Q28+Q36</f>
        <v>136566.44889499998</v>
      </c>
      <c r="R20" s="25">
        <f t="shared" si="15"/>
        <v>193797</v>
      </c>
      <c r="S20" s="25">
        <f t="shared" ref="S20:T20" si="16">+S28+S36</f>
        <v>193297</v>
      </c>
      <c r="T20" s="25">
        <f t="shared" si="16"/>
        <v>80683</v>
      </c>
    </row>
    <row r="21" spans="1:20" s="1" customFormat="1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</row>
    <row r="22" spans="1:20" s="26" customFormat="1" ht="12.75">
      <c r="A22" s="26" t="s">
        <v>194</v>
      </c>
      <c r="B22" s="27">
        <f>SUM(B23:B28)</f>
        <v>283962</v>
      </c>
      <c r="C22" s="27">
        <f t="shared" ref="C22:T22" si="17">SUM(C23:C28)</f>
        <v>287296</v>
      </c>
      <c r="D22" s="27">
        <f t="shared" si="17"/>
        <v>246205</v>
      </c>
      <c r="E22" s="27">
        <f t="shared" si="17"/>
        <v>311564</v>
      </c>
      <c r="F22" s="27">
        <f t="shared" si="17"/>
        <v>328779</v>
      </c>
      <c r="G22" s="27">
        <f t="shared" si="17"/>
        <v>269403</v>
      </c>
      <c r="H22" s="27">
        <f t="shared" si="17"/>
        <v>218177</v>
      </c>
      <c r="I22" s="27">
        <f t="shared" si="17"/>
        <v>223354</v>
      </c>
      <c r="J22" s="27">
        <f t="shared" si="17"/>
        <v>275983</v>
      </c>
      <c r="K22" s="27">
        <f t="shared" si="17"/>
        <v>329909</v>
      </c>
      <c r="L22" s="27">
        <f t="shared" si="17"/>
        <v>265570</v>
      </c>
      <c r="M22" s="27">
        <f t="shared" si="17"/>
        <v>296238.99640055536</v>
      </c>
      <c r="N22" s="27">
        <f t="shared" si="17"/>
        <v>258550.61</v>
      </c>
      <c r="O22" s="27">
        <f t="shared" si="17"/>
        <v>293179</v>
      </c>
      <c r="P22" s="27">
        <f t="shared" si="17"/>
        <v>240587.71760999999</v>
      </c>
      <c r="Q22" s="27">
        <f t="shared" ref="Q22" si="18">SUM(Q23:Q28)</f>
        <v>305807.56613669859</v>
      </c>
      <c r="R22" s="27">
        <f t="shared" si="17"/>
        <v>392647</v>
      </c>
      <c r="S22" s="27">
        <f t="shared" si="17"/>
        <v>384059</v>
      </c>
      <c r="T22" s="27">
        <f t="shared" si="17"/>
        <v>333778</v>
      </c>
    </row>
    <row r="23" spans="1:20" s="1" customFormat="1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</row>
    <row r="24" spans="1:20" s="1" customFormat="1">
      <c r="A24" s="1" t="s">
        <v>189</v>
      </c>
      <c r="B24" s="29">
        <v>18247</v>
      </c>
      <c r="C24" s="25">
        <v>18786</v>
      </c>
      <c r="D24" s="25">
        <v>14894</v>
      </c>
      <c r="E24" s="25">
        <v>15412</v>
      </c>
      <c r="F24" s="25">
        <v>17304</v>
      </c>
      <c r="G24" s="25">
        <v>17130</v>
      </c>
      <c r="H24" s="25">
        <v>14213</v>
      </c>
      <c r="I24" s="25">
        <v>14773</v>
      </c>
      <c r="J24" s="25">
        <v>16927</v>
      </c>
      <c r="K24" s="25">
        <v>17241</v>
      </c>
      <c r="L24" s="25">
        <v>14532</v>
      </c>
      <c r="M24" s="25">
        <v>14790.546400555362</v>
      </c>
      <c r="N24" s="25">
        <v>17280.25</v>
      </c>
      <c r="O24" s="25">
        <v>14996</v>
      </c>
      <c r="P24" s="25">
        <v>14822.439245</v>
      </c>
      <c r="Q24" s="25">
        <v>15153.781875000001</v>
      </c>
      <c r="R24" s="25">
        <v>18628</v>
      </c>
      <c r="S24" s="1">
        <v>17190</v>
      </c>
      <c r="T24" s="16">
        <v>16219</v>
      </c>
    </row>
    <row r="25" spans="1:20" s="1" customFormat="1">
      <c r="A25" s="1" t="s">
        <v>190</v>
      </c>
      <c r="B25" s="29">
        <v>84787</v>
      </c>
      <c r="C25" s="25">
        <v>77386</v>
      </c>
      <c r="D25" s="25">
        <v>71524</v>
      </c>
      <c r="E25" s="25">
        <v>82615</v>
      </c>
      <c r="F25" s="25">
        <v>83848</v>
      </c>
      <c r="G25" s="25">
        <v>71025</v>
      </c>
      <c r="H25" s="25">
        <v>53051</v>
      </c>
      <c r="I25" s="25">
        <v>59249</v>
      </c>
      <c r="J25" s="25">
        <v>72257</v>
      </c>
      <c r="K25" s="25">
        <v>96057</v>
      </c>
      <c r="L25" s="25">
        <v>80700</v>
      </c>
      <c r="M25" s="25">
        <v>86982.5</v>
      </c>
      <c r="N25" s="25">
        <v>56719</v>
      </c>
      <c r="O25" s="25">
        <v>61640</v>
      </c>
      <c r="P25" s="25">
        <v>31082.61</v>
      </c>
      <c r="Q25" s="25">
        <v>47262.55</v>
      </c>
      <c r="R25" s="25">
        <v>63312</v>
      </c>
      <c r="S25" s="1">
        <v>38052</v>
      </c>
      <c r="T25" s="16">
        <v>52063</v>
      </c>
    </row>
    <row r="26" spans="1:20" s="1" customFormat="1">
      <c r="A26" s="1" t="s">
        <v>191</v>
      </c>
      <c r="B26" s="29">
        <v>52686</v>
      </c>
      <c r="C26" s="25">
        <v>52648</v>
      </c>
      <c r="D26" s="25">
        <v>49547</v>
      </c>
      <c r="E26" s="25">
        <v>56505</v>
      </c>
      <c r="F26" s="25">
        <v>54717</v>
      </c>
      <c r="G26" s="25">
        <v>50806</v>
      </c>
      <c r="H26" s="25">
        <v>51838</v>
      </c>
      <c r="I26" s="25">
        <v>52276</v>
      </c>
      <c r="J26" s="25">
        <v>55415</v>
      </c>
      <c r="K26" s="25">
        <v>57270</v>
      </c>
      <c r="L26" s="25">
        <v>45673</v>
      </c>
      <c r="M26" s="25">
        <v>55101.919999999998</v>
      </c>
      <c r="N26" s="25">
        <v>53516.5</v>
      </c>
      <c r="O26" s="25">
        <v>51050</v>
      </c>
      <c r="P26" s="25">
        <v>47165.756580000001</v>
      </c>
      <c r="Q26" s="25">
        <v>54627.476417698599</v>
      </c>
      <c r="R26" s="25">
        <v>51820</v>
      </c>
      <c r="S26" s="1">
        <v>53099</v>
      </c>
      <c r="T26" s="16">
        <v>55251</v>
      </c>
    </row>
    <row r="27" spans="1:20" s="1" customFormat="1">
      <c r="A27" s="1" t="s">
        <v>192</v>
      </c>
      <c r="B27" s="29">
        <v>44407</v>
      </c>
      <c r="C27" s="25">
        <v>50580</v>
      </c>
      <c r="D27" s="25">
        <v>55071</v>
      </c>
      <c r="E27" s="25">
        <v>78434</v>
      </c>
      <c r="F27" s="25">
        <v>86618</v>
      </c>
      <c r="G27" s="25">
        <v>55653</v>
      </c>
      <c r="H27" s="25">
        <v>36662</v>
      </c>
      <c r="I27" s="25">
        <v>45729</v>
      </c>
      <c r="J27" s="25">
        <v>60509</v>
      </c>
      <c r="K27" s="25">
        <v>76926</v>
      </c>
      <c r="L27" s="25">
        <v>65390</v>
      </c>
      <c r="M27" s="25">
        <v>83236.100000000006</v>
      </c>
      <c r="N27" s="25">
        <v>77209</v>
      </c>
      <c r="O27" s="25">
        <v>93879</v>
      </c>
      <c r="P27" s="25">
        <v>81326</v>
      </c>
      <c r="Q27" s="25">
        <v>112857.4</v>
      </c>
      <c r="R27" s="25">
        <v>139097</v>
      </c>
      <c r="S27" s="1">
        <v>161882</v>
      </c>
      <c r="T27" s="16">
        <v>129562</v>
      </c>
    </row>
    <row r="28" spans="1:20" s="1" customFormat="1">
      <c r="A28" s="1" t="s">
        <v>193</v>
      </c>
      <c r="B28" s="29">
        <v>83835</v>
      </c>
      <c r="C28" s="25">
        <v>87896</v>
      </c>
      <c r="D28" s="25">
        <v>55169</v>
      </c>
      <c r="E28" s="25">
        <v>78598</v>
      </c>
      <c r="F28" s="25">
        <v>86292</v>
      </c>
      <c r="G28" s="25">
        <v>74789</v>
      </c>
      <c r="H28" s="25">
        <v>62413</v>
      </c>
      <c r="I28" s="25">
        <v>51327</v>
      </c>
      <c r="J28" s="25">
        <v>70875</v>
      </c>
      <c r="K28" s="25">
        <v>82415</v>
      </c>
      <c r="L28" s="25">
        <v>59275</v>
      </c>
      <c r="M28" s="25">
        <v>56127.93</v>
      </c>
      <c r="N28" s="25">
        <v>53825.86</v>
      </c>
      <c r="O28" s="25">
        <v>71614</v>
      </c>
      <c r="P28" s="25">
        <v>66190.911784999989</v>
      </c>
      <c r="Q28" s="25">
        <v>75906.357843999998</v>
      </c>
      <c r="R28" s="25">
        <v>119790</v>
      </c>
      <c r="S28" s="1">
        <v>113836</v>
      </c>
      <c r="T28" s="16">
        <v>80683</v>
      </c>
    </row>
    <row r="29" spans="1:20" s="1" customFormat="1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20" s="26" customFormat="1" ht="12.75">
      <c r="A30" s="26" t="s">
        <v>195</v>
      </c>
      <c r="B30" s="27">
        <f>SUM(B31:B36)</f>
        <v>163591</v>
      </c>
      <c r="C30" s="27">
        <f t="shared" ref="C30:P30" si="19">SUM(C31:C36)</f>
        <v>161704</v>
      </c>
      <c r="D30" s="27">
        <f t="shared" si="19"/>
        <v>158378</v>
      </c>
      <c r="E30" s="27">
        <f t="shared" si="19"/>
        <v>161253</v>
      </c>
      <c r="F30" s="27">
        <f t="shared" si="19"/>
        <v>165752</v>
      </c>
      <c r="G30" s="27">
        <f t="shared" si="19"/>
        <v>139551</v>
      </c>
      <c r="H30" s="27">
        <f t="shared" si="19"/>
        <v>162195</v>
      </c>
      <c r="I30" s="27">
        <f t="shared" si="19"/>
        <v>160337</v>
      </c>
      <c r="J30" s="27">
        <f t="shared" si="19"/>
        <v>166248</v>
      </c>
      <c r="K30" s="27">
        <f t="shared" si="19"/>
        <v>138983</v>
      </c>
      <c r="L30" s="27">
        <f t="shared" si="19"/>
        <v>155151</v>
      </c>
      <c r="M30" s="27">
        <f t="shared" si="19"/>
        <v>149175</v>
      </c>
      <c r="N30" s="27">
        <f t="shared" si="19"/>
        <v>157502</v>
      </c>
      <c r="O30" s="27">
        <f t="shared" si="19"/>
        <v>145256</v>
      </c>
      <c r="P30" s="27">
        <f t="shared" si="19"/>
        <v>132218</v>
      </c>
      <c r="Q30" s="27">
        <f t="shared" ref="Q30" si="20">SUM(Q31:Q36)</f>
        <v>156309.75693800001</v>
      </c>
      <c r="R30" s="27">
        <f>SUM(R31:R36)</f>
        <v>144452</v>
      </c>
      <c r="S30" s="27">
        <f t="shared" ref="S30:T30" si="21">SUM(S31:S36)</f>
        <v>143221</v>
      </c>
      <c r="T30" s="27">
        <f t="shared" si="21"/>
        <v>0</v>
      </c>
    </row>
    <row r="31" spans="1:20" s="1" customFormat="1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spans="1:20" s="1" customFormat="1">
      <c r="A32" s="1" t="s">
        <v>189</v>
      </c>
      <c r="B32" s="25">
        <v>19667</v>
      </c>
      <c r="C32" s="25">
        <v>15159</v>
      </c>
      <c r="D32" s="25">
        <v>14155</v>
      </c>
      <c r="E32" s="25">
        <v>18821</v>
      </c>
      <c r="F32" s="25">
        <v>17125</v>
      </c>
      <c r="G32" s="25">
        <v>19465</v>
      </c>
      <c r="H32" s="25">
        <v>17860</v>
      </c>
      <c r="I32" s="25">
        <v>16732</v>
      </c>
      <c r="J32" s="25">
        <v>17732</v>
      </c>
      <c r="K32" s="25">
        <v>16238</v>
      </c>
      <c r="L32" s="25">
        <v>17405</v>
      </c>
      <c r="M32" s="25">
        <v>16635</v>
      </c>
      <c r="N32" s="25">
        <v>15744</v>
      </c>
      <c r="O32" s="25">
        <v>14493</v>
      </c>
      <c r="P32" s="25">
        <v>14402</v>
      </c>
      <c r="Q32" s="25">
        <v>13695.09303</v>
      </c>
      <c r="R32" s="25">
        <v>19759</v>
      </c>
      <c r="S32" s="1">
        <v>16403</v>
      </c>
    </row>
    <row r="33" spans="1:20" s="1" customFormat="1">
      <c r="A33" s="1" t="s">
        <v>190</v>
      </c>
      <c r="B33" s="25">
        <v>14111</v>
      </c>
      <c r="C33" s="25">
        <v>18239</v>
      </c>
      <c r="D33" s="25">
        <v>13981</v>
      </c>
      <c r="E33" s="25">
        <v>17003</v>
      </c>
      <c r="F33" s="25">
        <v>17789</v>
      </c>
      <c r="G33" s="25">
        <v>11401</v>
      </c>
      <c r="H33" s="25">
        <v>10723</v>
      </c>
      <c r="I33" s="25">
        <v>14756</v>
      </c>
      <c r="J33" s="25">
        <v>11546</v>
      </c>
      <c r="K33" s="25">
        <v>7894</v>
      </c>
      <c r="L33" s="25">
        <v>16481</v>
      </c>
      <c r="M33" s="25">
        <v>10752</v>
      </c>
      <c r="N33" s="25">
        <v>16383</v>
      </c>
      <c r="O33" s="25">
        <v>8655</v>
      </c>
      <c r="P33" s="25">
        <v>8680</v>
      </c>
      <c r="Q33" s="25">
        <v>16258.1</v>
      </c>
      <c r="R33" s="25">
        <v>14024</v>
      </c>
      <c r="S33" s="1">
        <v>14705</v>
      </c>
    </row>
    <row r="34" spans="1:20" s="1" customFormat="1">
      <c r="A34" s="1" t="s">
        <v>191</v>
      </c>
      <c r="B34" s="25">
        <v>52498</v>
      </c>
      <c r="C34" s="25">
        <v>49907</v>
      </c>
      <c r="D34" s="25">
        <v>50017</v>
      </c>
      <c r="E34" s="25">
        <v>53533</v>
      </c>
      <c r="F34" s="25">
        <v>51400</v>
      </c>
      <c r="G34" s="25">
        <v>48149</v>
      </c>
      <c r="H34" s="25">
        <v>51797</v>
      </c>
      <c r="I34" s="25">
        <v>56092</v>
      </c>
      <c r="J34" s="25">
        <v>55119</v>
      </c>
      <c r="K34" s="25">
        <v>50846</v>
      </c>
      <c r="L34" s="25">
        <v>55437</v>
      </c>
      <c r="M34" s="25">
        <v>52017</v>
      </c>
      <c r="N34" s="25">
        <v>53183</v>
      </c>
      <c r="O34" s="25">
        <v>53143</v>
      </c>
      <c r="P34" s="25">
        <v>47929</v>
      </c>
      <c r="Q34" s="25">
        <v>49753.972857000001</v>
      </c>
      <c r="R34" s="25">
        <v>18331</v>
      </c>
      <c r="S34" s="1">
        <v>16326</v>
      </c>
    </row>
    <row r="35" spans="1:20" s="1" customFormat="1">
      <c r="A35" s="1" t="s">
        <v>192</v>
      </c>
      <c r="B35" s="25">
        <v>11431</v>
      </c>
      <c r="C35" s="25">
        <v>18616</v>
      </c>
      <c r="D35" s="25">
        <v>15210</v>
      </c>
      <c r="E35" s="25">
        <v>15010</v>
      </c>
      <c r="F35" s="25">
        <v>17979</v>
      </c>
      <c r="G35" s="25">
        <v>10921</v>
      </c>
      <c r="H35" s="25">
        <v>22270</v>
      </c>
      <c r="I35" s="25">
        <v>17312</v>
      </c>
      <c r="J35" s="25">
        <v>16344</v>
      </c>
      <c r="K35" s="25">
        <v>11865</v>
      </c>
      <c r="L35" s="25">
        <v>15094</v>
      </c>
      <c r="M35" s="25">
        <v>18015</v>
      </c>
      <c r="N35" s="25">
        <v>18743</v>
      </c>
      <c r="O35" s="25">
        <v>10734</v>
      </c>
      <c r="P35" s="25">
        <v>13692</v>
      </c>
      <c r="Q35" s="25">
        <v>15942.5</v>
      </c>
      <c r="R35" s="25">
        <v>18331</v>
      </c>
      <c r="S35" s="1">
        <v>16326</v>
      </c>
    </row>
    <row r="36" spans="1:20" s="1" customFormat="1">
      <c r="A36" s="1" t="s">
        <v>193</v>
      </c>
      <c r="B36" s="25">
        <v>65884</v>
      </c>
      <c r="C36" s="25">
        <v>59783</v>
      </c>
      <c r="D36" s="25">
        <v>65015</v>
      </c>
      <c r="E36" s="25">
        <v>56886</v>
      </c>
      <c r="F36" s="25">
        <v>61459</v>
      </c>
      <c r="G36" s="25">
        <v>49615</v>
      </c>
      <c r="H36" s="25">
        <v>59545</v>
      </c>
      <c r="I36" s="25">
        <v>55445</v>
      </c>
      <c r="J36" s="25">
        <v>65507</v>
      </c>
      <c r="K36" s="25">
        <v>52140</v>
      </c>
      <c r="L36" s="25">
        <v>50734</v>
      </c>
      <c r="M36" s="25">
        <v>51756</v>
      </c>
      <c r="N36" s="25">
        <v>53449</v>
      </c>
      <c r="O36" s="25">
        <v>58231</v>
      </c>
      <c r="P36" s="25">
        <v>47515</v>
      </c>
      <c r="Q36" s="25">
        <v>60660.091050999996</v>
      </c>
      <c r="R36" s="187">
        <v>74007</v>
      </c>
      <c r="S36" s="1">
        <v>79461</v>
      </c>
    </row>
    <row r="37" spans="1:20" s="1" customFormat="1" ht="15.75" thickBo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</row>
    <row r="38" spans="1:20" s="20" customFormat="1">
      <c r="A38" s="10"/>
      <c r="B38" s="11"/>
      <c r="C38" s="11"/>
      <c r="D38" s="11"/>
      <c r="E38" s="11"/>
      <c r="F38" s="11"/>
      <c r="G38" s="11"/>
    </row>
    <row r="39" spans="1:20" s="20" customFormat="1">
      <c r="A39" s="10"/>
      <c r="B39" s="11"/>
      <c r="C39" s="11"/>
      <c r="D39" s="11"/>
      <c r="E39" s="11"/>
      <c r="F39" s="11"/>
      <c r="G39" s="11"/>
    </row>
    <row r="40" spans="1:20" s="20" customFormat="1">
      <c r="A40" s="10"/>
      <c r="B40" s="11"/>
      <c r="C40" s="11"/>
      <c r="D40" s="11"/>
      <c r="E40" s="11"/>
      <c r="F40" s="11"/>
      <c r="G40" s="11"/>
      <c r="J40" s="11"/>
      <c r="K40" s="11"/>
      <c r="L40" s="11"/>
      <c r="M40" s="11"/>
      <c r="N40" s="11"/>
      <c r="O40" s="11"/>
      <c r="P40" s="11"/>
      <c r="Q40" s="11"/>
      <c r="R40" s="11"/>
    </row>
    <row r="41" spans="1:20" s="20" customFormat="1">
      <c r="A41" s="10"/>
      <c r="B41" s="11"/>
      <c r="C41" s="11"/>
      <c r="D41" s="11"/>
      <c r="E41" s="11"/>
      <c r="F41" s="11"/>
      <c r="G41" s="11"/>
      <c r="J41" s="11"/>
      <c r="K41" s="11"/>
      <c r="L41" s="11"/>
      <c r="M41" s="11"/>
      <c r="N41" s="11"/>
      <c r="O41" s="11"/>
      <c r="P41" s="11"/>
      <c r="Q41" s="11"/>
      <c r="R41" s="11"/>
    </row>
    <row r="42" spans="1:20">
      <c r="A42" s="3"/>
    </row>
    <row r="43" spans="1:20">
      <c r="A43" s="4" t="s">
        <v>8</v>
      </c>
    </row>
    <row r="44" spans="1:20">
      <c r="A44" s="4" t="s">
        <v>355</v>
      </c>
    </row>
    <row r="45" spans="1:20">
      <c r="A45" s="4" t="s">
        <v>11</v>
      </c>
    </row>
    <row r="46" spans="1:20">
      <c r="A46" s="15" t="s">
        <v>12</v>
      </c>
    </row>
    <row r="47" spans="1:20">
      <c r="A47" s="15" t="s">
        <v>13</v>
      </c>
    </row>
    <row r="48" spans="1:20">
      <c r="A48" s="15" t="s">
        <v>351</v>
      </c>
    </row>
    <row r="49" spans="1:1">
      <c r="A49" s="5" t="s">
        <v>354</v>
      </c>
    </row>
  </sheetData>
  <mergeCells count="1">
    <mergeCell ref="A10:T10"/>
  </mergeCells>
  <hyperlinks>
    <hyperlink ref="A46" r:id="rId1"/>
    <hyperlink ref="A47" r:id="rId2"/>
  </hyperlinks>
  <pageMargins left="0.7" right="0.7" top="0.75" bottom="0.75" header="0.3" footer="0.3"/>
  <pageSetup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8"/>
  <sheetViews>
    <sheetView zoomScaleNormal="100" workbookViewId="0">
      <selection activeCell="U30" sqref="U30"/>
    </sheetView>
  </sheetViews>
  <sheetFormatPr baseColWidth="10" defaultRowHeight="15"/>
  <cols>
    <col min="1" max="1" width="30.7109375" style="46" customWidth="1"/>
    <col min="2" max="18" width="10.7109375" style="43" customWidth="1"/>
    <col min="19" max="16384" width="11.42578125" style="43"/>
  </cols>
  <sheetData>
    <row r="5" spans="1:20">
      <c r="A5" s="5" t="s">
        <v>9</v>
      </c>
    </row>
    <row r="6" spans="1:20">
      <c r="A6" s="5" t="s">
        <v>199</v>
      </c>
    </row>
    <row r="7" spans="1:20">
      <c r="A7" s="5" t="str">
        <f>+'Producción '!A7</f>
        <v>2000-2016</v>
      </c>
    </row>
    <row r="8" spans="1:20" s="45" customFormat="1">
      <c r="A8" s="44"/>
      <c r="G8" s="21"/>
    </row>
    <row r="9" spans="1:20" s="45" customFormat="1" ht="15.75" thickBot="1">
      <c r="A9" s="10"/>
      <c r="B9" s="10"/>
      <c r="C9" s="10"/>
      <c r="D9" s="10"/>
      <c r="E9" s="10"/>
      <c r="F9" s="10"/>
      <c r="G9" s="21"/>
    </row>
    <row r="10" spans="1:20" s="46" customFormat="1" ht="15.75" thickBot="1">
      <c r="A10" s="201" t="s">
        <v>200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3"/>
    </row>
    <row r="11" spans="1:20" s="33" customFormat="1">
      <c r="B11" s="47" t="s">
        <v>173</v>
      </c>
      <c r="C11" s="47" t="s">
        <v>174</v>
      </c>
      <c r="D11" s="47" t="s">
        <v>175</v>
      </c>
      <c r="E11" s="47" t="s">
        <v>176</v>
      </c>
      <c r="F11" s="47" t="s">
        <v>177</v>
      </c>
      <c r="G11" s="47" t="s">
        <v>178</v>
      </c>
      <c r="H11" s="47" t="s">
        <v>179</v>
      </c>
      <c r="I11" s="47" t="s">
        <v>180</v>
      </c>
      <c r="J11" s="47" t="s">
        <v>181</v>
      </c>
      <c r="K11" s="47" t="s">
        <v>182</v>
      </c>
      <c r="L11" s="47" t="s">
        <v>183</v>
      </c>
      <c r="M11" s="47" t="s">
        <v>184</v>
      </c>
      <c r="N11" s="47" t="s">
        <v>185</v>
      </c>
      <c r="O11" s="47" t="s">
        <v>186</v>
      </c>
      <c r="P11" s="47" t="s">
        <v>201</v>
      </c>
      <c r="Q11" s="47" t="s">
        <v>202</v>
      </c>
      <c r="R11" s="47" t="s">
        <v>228</v>
      </c>
      <c r="S11" s="47" t="s">
        <v>352</v>
      </c>
      <c r="T11" s="47" t="s">
        <v>353</v>
      </c>
    </row>
    <row r="12" spans="1:20" s="49" customFormat="1" ht="15.75" thickBot="1">
      <c r="A12" s="48" t="s">
        <v>187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48"/>
      <c r="T12" s="48"/>
    </row>
    <row r="13" spans="1:20" s="33" customFormat="1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spans="1:20" s="49" customFormat="1" ht="12.75">
      <c r="A14" s="49" t="s">
        <v>188</v>
      </c>
      <c r="B14" s="50">
        <v>5.8172452809115445</v>
      </c>
      <c r="C14" s="50">
        <v>5.627124801785734</v>
      </c>
      <c r="D14" s="50">
        <v>5.8664635332546524</v>
      </c>
      <c r="E14" s="50">
        <v>5.8577107681725087</v>
      </c>
      <c r="F14" s="50">
        <v>5.9323412279475844</v>
      </c>
      <c r="G14" s="50">
        <v>5.8237975151522141</v>
      </c>
      <c r="H14" s="50">
        <v>6.2841018502068655</v>
      </c>
      <c r="I14" s="50">
        <v>6.3308562551043428</v>
      </c>
      <c r="J14" s="50">
        <v>6.3994283934712346</v>
      </c>
      <c r="K14" s="50">
        <v>5.7542740630409259</v>
      </c>
      <c r="L14" s="50">
        <v>5.5915107045587478</v>
      </c>
      <c r="M14" s="50">
        <v>5.05988213409504</v>
      </c>
      <c r="N14" s="50">
        <v>5.3357959288516694</v>
      </c>
      <c r="O14" s="50">
        <v>5.0753754872343428</v>
      </c>
      <c r="P14" s="50">
        <v>5.3160665384934074</v>
      </c>
      <c r="Q14" s="50">
        <v>5.3399543118501835</v>
      </c>
      <c r="R14" s="188">
        <f t="shared" ref="R14:T14" si="0">AVERAGE(R16:R20)</f>
        <v>6.015446566115104</v>
      </c>
      <c r="S14" s="55">
        <f t="shared" si="0"/>
        <v>5.8</v>
      </c>
      <c r="T14" s="55">
        <f t="shared" si="0"/>
        <v>5.8599999999999994</v>
      </c>
    </row>
    <row r="15" spans="1:20" s="33" customFormat="1"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</row>
    <row r="16" spans="1:20" s="33" customFormat="1">
      <c r="A16" s="33" t="s">
        <v>189</v>
      </c>
      <c r="B16" s="42">
        <v>7.073132712660068</v>
      </c>
      <c r="C16" s="42">
        <v>7.3292127773575952</v>
      </c>
      <c r="D16" s="42">
        <v>7.068332656309952</v>
      </c>
      <c r="E16" s="42">
        <v>7.1701227950489415</v>
      </c>
      <c r="F16" s="42">
        <v>7.2801303455300674</v>
      </c>
      <c r="G16" s="42">
        <v>7.0483762791821922</v>
      </c>
      <c r="H16" s="42">
        <v>6.9868927865197747</v>
      </c>
      <c r="I16" s="42">
        <v>7.6135941969402197</v>
      </c>
      <c r="J16" s="42">
        <v>7.8136536301283579</v>
      </c>
      <c r="K16" s="42">
        <v>7.5056396989745773</v>
      </c>
      <c r="L16" s="42">
        <v>7.0515837856974795</v>
      </c>
      <c r="M16" s="42">
        <v>7.3515788523218903</v>
      </c>
      <c r="N16" s="42">
        <v>6.6383190066437701</v>
      </c>
      <c r="O16" s="42">
        <v>6.4057742433586116</v>
      </c>
      <c r="P16" s="42">
        <v>6.8441982585777241</v>
      </c>
      <c r="Q16" s="42">
        <v>6.8368802313041712</v>
      </c>
      <c r="R16" s="42">
        <v>7.52</v>
      </c>
      <c r="S16" s="42">
        <f>AVERAGE(S24,S32)</f>
        <v>7.2</v>
      </c>
      <c r="T16" s="42">
        <f>+T24+T32</f>
        <v>7.2</v>
      </c>
    </row>
    <row r="17" spans="1:20" s="33" customFormat="1">
      <c r="A17" s="33" t="s">
        <v>190</v>
      </c>
      <c r="B17" s="42">
        <v>5.3303598561067052</v>
      </c>
      <c r="C17" s="42">
        <v>5.4759877176300851</v>
      </c>
      <c r="D17" s="42">
        <v>5.4643952941831069</v>
      </c>
      <c r="E17" s="42">
        <v>5.6454076963884319</v>
      </c>
      <c r="F17" s="42">
        <v>5.4552158690090247</v>
      </c>
      <c r="G17" s="42">
        <v>5.2646624400992641</v>
      </c>
      <c r="H17" s="42">
        <v>5.4742450704742716</v>
      </c>
      <c r="I17" s="42">
        <v>5.6601581392272911</v>
      </c>
      <c r="J17" s="42">
        <v>5.7715036339314034</v>
      </c>
      <c r="K17" s="42">
        <v>5.2745653458831923</v>
      </c>
      <c r="L17" s="42">
        <v>5.5317882225342867</v>
      </c>
      <c r="M17" s="42">
        <v>3.7836144679011516</v>
      </c>
      <c r="N17" s="42">
        <v>4.8415945627954216</v>
      </c>
      <c r="O17" s="42">
        <v>3.9328492572486207</v>
      </c>
      <c r="P17" s="42">
        <v>4.8476702414380322</v>
      </c>
      <c r="Q17" s="42">
        <v>5.0703366276089961</v>
      </c>
      <c r="R17" s="42">
        <v>5.23</v>
      </c>
      <c r="S17" s="42">
        <f t="shared" ref="S17:S20" si="1">AVERAGE(S25,S33)</f>
        <v>5</v>
      </c>
      <c r="T17" s="42">
        <f t="shared" ref="T17:T20" si="2">+T25+T33</f>
        <v>4.8</v>
      </c>
    </row>
    <row r="18" spans="1:20" s="33" customFormat="1">
      <c r="A18" s="33" t="s">
        <v>191</v>
      </c>
      <c r="B18" s="42">
        <v>7.3890404935091079</v>
      </c>
      <c r="C18" s="42">
        <v>7.1227894690300193</v>
      </c>
      <c r="D18" s="42">
        <v>7.1051909133616924</v>
      </c>
      <c r="E18" s="42">
        <v>7.054612577830059</v>
      </c>
      <c r="F18" s="42">
        <v>7.4662055852795444</v>
      </c>
      <c r="G18" s="42">
        <v>7.3054084935038812</v>
      </c>
      <c r="H18" s="42">
        <v>7.6440634401203358</v>
      </c>
      <c r="I18" s="42">
        <v>7.8410742361415098</v>
      </c>
      <c r="J18" s="42">
        <v>7.9209736577947929</v>
      </c>
      <c r="K18" s="42">
        <v>7.7146835424262941</v>
      </c>
      <c r="L18" s="42">
        <v>6.4821784666366025</v>
      </c>
      <c r="M18" s="42">
        <v>6.8619513263686738</v>
      </c>
      <c r="N18" s="42">
        <v>6.5399474410473077</v>
      </c>
      <c r="O18" s="42">
        <v>6.5058486630186509</v>
      </c>
      <c r="P18" s="42">
        <v>6.5594959578225751</v>
      </c>
      <c r="Q18" s="42">
        <v>6.7212092588032917</v>
      </c>
      <c r="R18" s="42">
        <v>7.15</v>
      </c>
      <c r="S18" s="42">
        <f t="shared" si="1"/>
        <v>7.15</v>
      </c>
      <c r="T18" s="42">
        <f t="shared" si="2"/>
        <v>7.2</v>
      </c>
    </row>
    <row r="19" spans="1:20" s="33" customFormat="1">
      <c r="A19" s="33" t="s">
        <v>192</v>
      </c>
      <c r="B19" s="42">
        <v>5.5299433804734761</v>
      </c>
      <c r="C19" s="42">
        <v>5.5164749153362385</v>
      </c>
      <c r="D19" s="42">
        <v>5.8097832568169006</v>
      </c>
      <c r="E19" s="42">
        <v>5.3763582481146557</v>
      </c>
      <c r="F19" s="42">
        <v>4.7490456143154178</v>
      </c>
      <c r="G19" s="42">
        <v>4.576623108995471</v>
      </c>
      <c r="H19" s="42">
        <v>5.8828224871681192</v>
      </c>
      <c r="I19" s="42">
        <v>5.5151236254686955</v>
      </c>
      <c r="J19" s="42">
        <v>5.5890626064139415</v>
      </c>
      <c r="K19" s="42">
        <v>5.2734653091682606</v>
      </c>
      <c r="L19" s="42">
        <v>5.3864020130043926</v>
      </c>
      <c r="M19" s="42">
        <v>4.3786952001039054</v>
      </c>
      <c r="N19" s="42">
        <v>4.8845513187793506</v>
      </c>
      <c r="O19" s="42">
        <v>4.6309766925177884</v>
      </c>
      <c r="P19" s="42">
        <v>5.2117227927137639</v>
      </c>
      <c r="Q19" s="42">
        <v>4.9540196168089237</v>
      </c>
      <c r="R19" s="42">
        <v>5.43</v>
      </c>
      <c r="S19" s="42">
        <f t="shared" si="1"/>
        <v>5.3000000000000007</v>
      </c>
      <c r="T19" s="42">
        <f t="shared" si="2"/>
        <v>5.7</v>
      </c>
    </row>
    <row r="20" spans="1:20" s="33" customFormat="1">
      <c r="A20" s="33" t="s">
        <v>193</v>
      </c>
      <c r="B20" s="42">
        <v>4.7790479860989894</v>
      </c>
      <c r="C20" s="42">
        <v>4.3134067839745116</v>
      </c>
      <c r="D20" s="42">
        <v>4.8308482142825975</v>
      </c>
      <c r="E20" s="42">
        <v>5.1563931918579158</v>
      </c>
      <c r="F20" s="42">
        <v>5.6085831681748921</v>
      </c>
      <c r="G20" s="42">
        <v>5.4429668941929412</v>
      </c>
      <c r="H20" s="42">
        <v>5.4954020750852708</v>
      </c>
      <c r="I20" s="42">
        <v>5.4592720577067571</v>
      </c>
      <c r="J20" s="42">
        <v>5.6112513007574787</v>
      </c>
      <c r="K20" s="42">
        <v>4.5028268217737093</v>
      </c>
      <c r="L20" s="42">
        <v>4.6064004755111023</v>
      </c>
      <c r="M20" s="42">
        <v>4.3678431493445551</v>
      </c>
      <c r="N20" s="42">
        <v>4.4365997025031492</v>
      </c>
      <c r="O20" s="42">
        <v>4.6691426088088948</v>
      </c>
      <c r="P20" s="42">
        <v>4.1803595005174055</v>
      </c>
      <c r="Q20" s="42">
        <v>4.3516654657073799</v>
      </c>
      <c r="R20" s="42">
        <v>4.7472328305755234</v>
      </c>
      <c r="S20" s="42">
        <f t="shared" si="1"/>
        <v>4.3499999999999996</v>
      </c>
      <c r="T20" s="42">
        <f t="shared" si="2"/>
        <v>4.4000000000000004</v>
      </c>
    </row>
    <row r="21" spans="1:20" s="33" customFormat="1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1:20" s="49" customFormat="1" ht="12.75">
      <c r="A22" s="49" t="s">
        <v>194</v>
      </c>
      <c r="B22" s="55">
        <f>AVERAGE(B24:B28)</f>
        <v>6.0739999999999998</v>
      </c>
      <c r="C22" s="55">
        <f t="shared" ref="C22:T22" si="3">AVERAGE(C24:C28)</f>
        <v>6.1260000000000003</v>
      </c>
      <c r="D22" s="55">
        <f t="shared" si="3"/>
        <v>6.0679999999999996</v>
      </c>
      <c r="E22" s="55">
        <f t="shared" si="3"/>
        <v>6.1559999999999997</v>
      </c>
      <c r="F22" s="55">
        <f t="shared" si="3"/>
        <v>6.1379999999999999</v>
      </c>
      <c r="G22" s="55">
        <f t="shared" si="3"/>
        <v>5.9383800000000004</v>
      </c>
      <c r="H22" s="55">
        <f t="shared" si="3"/>
        <v>6.2341872039461439</v>
      </c>
      <c r="I22" s="55">
        <f t="shared" si="3"/>
        <v>6.4155977303516565</v>
      </c>
      <c r="J22" s="55">
        <f t="shared" si="3"/>
        <v>6.7468888169359884</v>
      </c>
      <c r="K22" s="55">
        <f t="shared" si="3"/>
        <v>6.4799999999999995</v>
      </c>
      <c r="L22" s="55">
        <f t="shared" si="3"/>
        <v>5.4809122478174643</v>
      </c>
      <c r="M22" s="55">
        <f t="shared" si="3"/>
        <v>5.7682397957514251</v>
      </c>
      <c r="N22" s="55">
        <f t="shared" si="3"/>
        <v>5.3814375220181869</v>
      </c>
      <c r="O22" s="55">
        <f t="shared" si="3"/>
        <v>5.4243787325382851</v>
      </c>
      <c r="P22" s="55">
        <f t="shared" si="3"/>
        <v>5.5496675322024966</v>
      </c>
      <c r="Q22" s="55">
        <f t="shared" si="3"/>
        <v>5.9756284239832711</v>
      </c>
      <c r="R22" s="55">
        <f t="shared" si="3"/>
        <v>6.0436633082271252</v>
      </c>
      <c r="S22" s="55">
        <f t="shared" si="3"/>
        <v>5.8999999999999995</v>
      </c>
      <c r="T22" s="55">
        <f t="shared" si="3"/>
        <v>5.8599999999999994</v>
      </c>
    </row>
    <row r="23" spans="1:20" s="33" customFormat="1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20" s="33" customFormat="1">
      <c r="A24" s="33" t="s">
        <v>189</v>
      </c>
      <c r="B24" s="42">
        <v>6.9</v>
      </c>
      <c r="C24" s="42">
        <v>7.44</v>
      </c>
      <c r="D24" s="42">
        <v>7.02</v>
      </c>
      <c r="E24" s="42">
        <v>7.1</v>
      </c>
      <c r="F24" s="42">
        <v>7.23</v>
      </c>
      <c r="G24" s="42">
        <v>6.7969999999999997</v>
      </c>
      <c r="H24" s="42">
        <v>6.7805914360797654</v>
      </c>
      <c r="I24" s="42">
        <v>7.5703442505378913</v>
      </c>
      <c r="J24" s="42">
        <v>7.7215263941632255</v>
      </c>
      <c r="K24" s="42">
        <v>7.73</v>
      </c>
      <c r="L24" s="42">
        <v>6.7693646737857947</v>
      </c>
      <c r="M24" s="42">
        <v>7.2087697616873605</v>
      </c>
      <c r="N24" s="42">
        <v>6.7082012963032582</v>
      </c>
      <c r="O24" s="42">
        <v>6.1766292108234211</v>
      </c>
      <c r="P24" s="42">
        <v>6.8024789287274885</v>
      </c>
      <c r="Q24" s="42">
        <v>6.7769672506106531</v>
      </c>
      <c r="R24" s="42">
        <v>7.21</v>
      </c>
      <c r="S24" s="33">
        <v>7</v>
      </c>
      <c r="T24" s="33">
        <v>7.2</v>
      </c>
    </row>
    <row r="25" spans="1:20" s="33" customFormat="1">
      <c r="A25" s="33" t="s">
        <v>190</v>
      </c>
      <c r="B25" s="42">
        <v>5.47</v>
      </c>
      <c r="C25" s="42">
        <v>5.41</v>
      </c>
      <c r="D25" s="42">
        <v>5.65</v>
      </c>
      <c r="E25" s="42">
        <v>5.67</v>
      </c>
      <c r="F25" s="42">
        <v>5.28</v>
      </c>
      <c r="G25" s="42">
        <v>5.0270000000000001</v>
      </c>
      <c r="H25" s="42">
        <v>5.4222317216981128</v>
      </c>
      <c r="I25" s="42">
        <v>5.6768772024939009</v>
      </c>
      <c r="J25" s="42">
        <v>5.8857220058714272</v>
      </c>
      <c r="K25" s="42">
        <v>5.43</v>
      </c>
      <c r="L25" s="42">
        <v>5.3844997393374951</v>
      </c>
      <c r="M25" s="42">
        <v>5.1623829484902304</v>
      </c>
      <c r="N25" s="42">
        <v>4.7396169574700115</v>
      </c>
      <c r="O25" s="42">
        <v>5.0462227856180419</v>
      </c>
      <c r="P25" s="42">
        <v>4.8372156619018023</v>
      </c>
      <c r="Q25" s="42">
        <v>5.674221155768846</v>
      </c>
      <c r="R25" s="42">
        <v>5.26</v>
      </c>
      <c r="S25" s="33">
        <v>5.3</v>
      </c>
      <c r="T25" s="33">
        <v>4.8</v>
      </c>
    </row>
    <row r="26" spans="1:20" s="33" customFormat="1">
      <c r="A26" s="33" t="s">
        <v>191</v>
      </c>
      <c r="B26" s="42">
        <v>7.38</v>
      </c>
      <c r="C26" s="42">
        <v>7.34</v>
      </c>
      <c r="D26" s="42">
        <v>6.94</v>
      </c>
      <c r="E26" s="42">
        <v>6.93</v>
      </c>
      <c r="F26" s="42">
        <v>7.16</v>
      </c>
      <c r="G26" s="42">
        <v>7.1390000000000002</v>
      </c>
      <c r="H26" s="42">
        <v>7.3507764992254936</v>
      </c>
      <c r="I26" s="42">
        <v>7.7349176353134137</v>
      </c>
      <c r="J26" s="42">
        <v>8.0954782079934358</v>
      </c>
      <c r="K26" s="42">
        <v>8.2899999999999991</v>
      </c>
      <c r="L26" s="42">
        <v>5.845892037948901</v>
      </c>
      <c r="M26" s="42">
        <v>6.8989548132185528</v>
      </c>
      <c r="N26" s="42">
        <v>6.2469603714851667</v>
      </c>
      <c r="O26" s="42">
        <v>6.2475950589345279</v>
      </c>
      <c r="P26" s="42">
        <v>6.3036952732172855</v>
      </c>
      <c r="Q26" s="42">
        <v>6.6343183527971332</v>
      </c>
      <c r="R26" s="42">
        <v>6.89</v>
      </c>
      <c r="S26" s="33">
        <v>7.1</v>
      </c>
      <c r="T26" s="33">
        <v>7.2</v>
      </c>
    </row>
    <row r="27" spans="1:20" s="33" customFormat="1">
      <c r="A27" s="33" t="s">
        <v>192</v>
      </c>
      <c r="B27" s="42">
        <v>5.69</v>
      </c>
      <c r="C27" s="42">
        <v>5.65</v>
      </c>
      <c r="D27" s="42">
        <v>6</v>
      </c>
      <c r="E27" s="42">
        <v>6.04</v>
      </c>
      <c r="F27" s="42">
        <v>5.25</v>
      </c>
      <c r="G27" s="42">
        <v>5.1388999999999996</v>
      </c>
      <c r="H27" s="42">
        <v>5.8775533333333332</v>
      </c>
      <c r="I27" s="42">
        <v>5.853627541589649</v>
      </c>
      <c r="J27" s="42">
        <v>6.0846962219495087</v>
      </c>
      <c r="K27" s="42">
        <v>6.02</v>
      </c>
      <c r="L27" s="42">
        <v>5.3565085954547875</v>
      </c>
      <c r="M27" s="42">
        <v>5.060118314965889</v>
      </c>
      <c r="N27" s="42">
        <v>4.8943439975708722</v>
      </c>
      <c r="O27" s="42">
        <v>5.0668508619136281</v>
      </c>
      <c r="P27" s="42">
        <v>5.2572968391902215</v>
      </c>
      <c r="Q27" s="42">
        <v>5.8141021994690938</v>
      </c>
      <c r="R27" s="42">
        <v>6.0694373354104076</v>
      </c>
      <c r="S27" s="33">
        <v>5.9</v>
      </c>
      <c r="T27" s="33">
        <v>5.7</v>
      </c>
    </row>
    <row r="28" spans="1:20" s="33" customFormat="1">
      <c r="A28" s="33" t="s">
        <v>193</v>
      </c>
      <c r="B28" s="42">
        <v>4.93</v>
      </c>
      <c r="C28" s="42">
        <v>4.79</v>
      </c>
      <c r="D28" s="42">
        <v>4.7300000000000004</v>
      </c>
      <c r="E28" s="42">
        <v>5.04</v>
      </c>
      <c r="F28" s="42">
        <v>5.77</v>
      </c>
      <c r="G28" s="42">
        <v>5.59</v>
      </c>
      <c r="H28" s="42">
        <v>5.7397830293940126</v>
      </c>
      <c r="I28" s="42">
        <v>5.2422220218234283</v>
      </c>
      <c r="J28" s="42">
        <v>5.9470212547023467</v>
      </c>
      <c r="K28" s="42">
        <v>4.93</v>
      </c>
      <c r="L28" s="42">
        <v>4.0482961925603425</v>
      </c>
      <c r="M28" s="42">
        <v>4.5109731403950937</v>
      </c>
      <c r="N28" s="42">
        <v>4.3180649872616303</v>
      </c>
      <c r="O28" s="42">
        <v>4.5845957454018071</v>
      </c>
      <c r="P28" s="42">
        <v>4.5476509579756836</v>
      </c>
      <c r="Q28" s="42">
        <v>4.9785331612706294</v>
      </c>
      <c r="R28" s="42">
        <v>4.7888792057252205</v>
      </c>
      <c r="S28" s="33">
        <v>4.2</v>
      </c>
      <c r="T28" s="33">
        <v>4.4000000000000004</v>
      </c>
    </row>
    <row r="29" spans="1:20" s="33" customFormat="1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20" s="49" customFormat="1" ht="12.75">
      <c r="A30" s="49" t="s">
        <v>195</v>
      </c>
      <c r="B30" s="55">
        <f>AVERAGE(B32:B36)</f>
        <v>6.1260000000000003</v>
      </c>
      <c r="C30" s="55">
        <f t="shared" ref="C30:S30" si="4">AVERAGE(C32:C36)</f>
        <v>6.0679999999999996</v>
      </c>
      <c r="D30" s="55">
        <f t="shared" si="4"/>
        <v>6.1559999999999997</v>
      </c>
      <c r="E30" s="55">
        <f t="shared" si="4"/>
        <v>6.1379999999999999</v>
      </c>
      <c r="F30" s="55">
        <f t="shared" si="4"/>
        <v>5.9383800000000004</v>
      </c>
      <c r="G30" s="55">
        <f t="shared" si="4"/>
        <v>6.2341872039461439</v>
      </c>
      <c r="H30" s="55">
        <f t="shared" si="4"/>
        <v>6.4139999999999997</v>
      </c>
      <c r="I30" s="55">
        <f t="shared" si="4"/>
        <v>6.7468888169359884</v>
      </c>
      <c r="J30" s="55">
        <f t="shared" si="4"/>
        <v>6.4</v>
      </c>
      <c r="K30" s="55">
        <f t="shared" si="4"/>
        <v>5.793982742867855</v>
      </c>
      <c r="L30" s="55">
        <f t="shared" si="4"/>
        <v>6.118561236082229</v>
      </c>
      <c r="M30" s="55">
        <f t="shared" si="4"/>
        <v>5.2720636066335045</v>
      </c>
      <c r="N30" s="55">
        <f t="shared" si="4"/>
        <v>5.565967142812517</v>
      </c>
      <c r="O30" s="55">
        <f t="shared" si="4"/>
        <v>5.2668741547936255</v>
      </c>
      <c r="P30" s="55">
        <f t="shared" si="4"/>
        <v>5.6620346295899271</v>
      </c>
      <c r="Q30" s="55">
        <f t="shared" si="4"/>
        <v>5.6005318899492504</v>
      </c>
      <c r="R30" s="55">
        <f t="shared" si="4"/>
        <v>6.0881830186589365</v>
      </c>
      <c r="S30" s="55">
        <f t="shared" si="4"/>
        <v>5.7</v>
      </c>
      <c r="T30" s="55"/>
    </row>
    <row r="31" spans="1:20" s="33" customFormat="1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1:20" s="33" customFormat="1">
      <c r="A32" s="33" t="s">
        <v>189</v>
      </c>
      <c r="B32" s="42">
        <v>7.44</v>
      </c>
      <c r="C32" s="42">
        <v>7.02</v>
      </c>
      <c r="D32" s="42">
        <v>7.1</v>
      </c>
      <c r="E32" s="42">
        <v>7.23</v>
      </c>
      <c r="F32" s="42">
        <v>6.7969999999999997</v>
      </c>
      <c r="G32" s="42">
        <v>6.7805914360797654</v>
      </c>
      <c r="H32" s="42">
        <v>7.57</v>
      </c>
      <c r="I32" s="42">
        <v>7.7215263941632255</v>
      </c>
      <c r="J32" s="42">
        <v>7.9</v>
      </c>
      <c r="K32" s="42">
        <v>7.274943693400437</v>
      </c>
      <c r="L32" s="42">
        <v>7.3669355911334735</v>
      </c>
      <c r="M32" s="42">
        <v>7.5196277485468679</v>
      </c>
      <c r="N32" s="42">
        <v>6.5710474671333801</v>
      </c>
      <c r="O32" s="42">
        <v>6.6463494287255891</v>
      </c>
      <c r="P32" s="42">
        <v>6.8849914942814392</v>
      </c>
      <c r="Q32" s="42">
        <v>6.8938200745032816</v>
      </c>
      <c r="R32" s="42">
        <v>7.76</v>
      </c>
      <c r="S32" s="33">
        <v>7.4</v>
      </c>
    </row>
    <row r="33" spans="1:20" s="33" customFormat="1">
      <c r="A33" s="33" t="s">
        <v>190</v>
      </c>
      <c r="B33" s="42">
        <v>5.41</v>
      </c>
      <c r="C33" s="42">
        <v>5.65</v>
      </c>
      <c r="D33" s="42">
        <v>5.67</v>
      </c>
      <c r="E33" s="42">
        <v>5.28</v>
      </c>
      <c r="F33" s="42">
        <v>5.0270000000000001</v>
      </c>
      <c r="G33" s="42">
        <v>5.4222317216981128</v>
      </c>
      <c r="H33" s="42">
        <v>5.68</v>
      </c>
      <c r="I33" s="42">
        <v>5.8857220058714272</v>
      </c>
      <c r="J33" s="42">
        <v>5.7</v>
      </c>
      <c r="K33" s="42">
        <v>5.255880735177997</v>
      </c>
      <c r="L33" s="42">
        <v>5.5461949700369306</v>
      </c>
      <c r="M33" s="42">
        <v>3.5223740407837361</v>
      </c>
      <c r="N33" s="42">
        <v>4.8609260603969107</v>
      </c>
      <c r="O33" s="42">
        <v>3.6369338128158737</v>
      </c>
      <c r="P33" s="42">
        <v>4.8505813350008342</v>
      </c>
      <c r="Q33" s="42">
        <v>4.9680497720940959</v>
      </c>
      <c r="R33" s="42">
        <v>5.2226640835707503</v>
      </c>
      <c r="S33" s="33">
        <v>4.7</v>
      </c>
    </row>
    <row r="34" spans="1:20" s="33" customFormat="1">
      <c r="A34" s="33" t="s">
        <v>191</v>
      </c>
      <c r="B34" s="42">
        <v>7.34</v>
      </c>
      <c r="C34" s="42">
        <v>6.94</v>
      </c>
      <c r="D34" s="42">
        <v>6.93</v>
      </c>
      <c r="E34" s="42">
        <v>7.16</v>
      </c>
      <c r="F34" s="42">
        <v>7.1390000000000002</v>
      </c>
      <c r="G34" s="42">
        <v>7.3507764992254936</v>
      </c>
      <c r="H34" s="42">
        <v>7.73</v>
      </c>
      <c r="I34" s="42">
        <v>8.0954782079934358</v>
      </c>
      <c r="J34" s="42">
        <v>7.7</v>
      </c>
      <c r="K34" s="42">
        <v>7.1609573091599676</v>
      </c>
      <c r="L34" s="42">
        <v>7.1905316228899414</v>
      </c>
      <c r="M34" s="42">
        <v>6.82472257205578</v>
      </c>
      <c r="N34" s="42">
        <v>6.9650187676117232</v>
      </c>
      <c r="O34" s="42">
        <v>6.7748906372264708</v>
      </c>
      <c r="P34" s="42">
        <v>6.8477127069403485</v>
      </c>
      <c r="Q34" s="42">
        <v>6.8402498658290005</v>
      </c>
      <c r="R34" s="42">
        <v>7.3600472122769425</v>
      </c>
      <c r="S34" s="33">
        <v>7.2</v>
      </c>
    </row>
    <row r="35" spans="1:20" s="33" customFormat="1">
      <c r="A35" s="33" t="s">
        <v>192</v>
      </c>
      <c r="B35" s="42">
        <v>5.65</v>
      </c>
      <c r="C35" s="42">
        <v>6</v>
      </c>
      <c r="D35" s="42">
        <v>6.04</v>
      </c>
      <c r="E35" s="42">
        <v>5.25</v>
      </c>
      <c r="F35" s="42">
        <v>5.1388999999999996</v>
      </c>
      <c r="G35" s="42">
        <v>5.8775533333333332</v>
      </c>
      <c r="H35" s="42">
        <v>5.85</v>
      </c>
      <c r="I35" s="42">
        <v>6.0846962219495087</v>
      </c>
      <c r="J35" s="42">
        <v>5.4</v>
      </c>
      <c r="K35" s="42">
        <v>5.1148490294282949</v>
      </c>
      <c r="L35" s="42">
        <v>5.3918261613536984</v>
      </c>
      <c r="M35" s="42">
        <v>4.2551262138620372</v>
      </c>
      <c r="N35" s="42">
        <v>4.8822664153557955</v>
      </c>
      <c r="O35" s="42">
        <v>4.5439529402521508</v>
      </c>
      <c r="P35" s="42">
        <v>5.2057078210532897</v>
      </c>
      <c r="Q35" s="42">
        <v>4.9993531029612708</v>
      </c>
      <c r="R35" s="42">
        <v>5.3747389475232854</v>
      </c>
      <c r="S35" s="33">
        <v>4.7</v>
      </c>
    </row>
    <row r="36" spans="1:20" s="33" customFormat="1">
      <c r="A36" s="33" t="s">
        <v>193</v>
      </c>
      <c r="B36" s="42">
        <v>4.79</v>
      </c>
      <c r="C36" s="42">
        <v>4.7300000000000004</v>
      </c>
      <c r="D36" s="42">
        <v>5.04</v>
      </c>
      <c r="E36" s="42">
        <v>5.77</v>
      </c>
      <c r="F36" s="42">
        <v>5.59</v>
      </c>
      <c r="G36" s="42">
        <v>5.7397830293940126</v>
      </c>
      <c r="H36" s="42">
        <v>5.24</v>
      </c>
      <c r="I36" s="42">
        <v>5.9470212547023467</v>
      </c>
      <c r="J36" s="42">
        <v>5.3</v>
      </c>
      <c r="K36" s="42">
        <v>4.1632829471725765</v>
      </c>
      <c r="L36" s="42">
        <v>5.0973178349970993</v>
      </c>
      <c r="M36" s="42">
        <v>4.2384674579191017</v>
      </c>
      <c r="N36" s="42">
        <v>4.5505770035647792</v>
      </c>
      <c r="O36" s="42">
        <v>4.7322439549480428</v>
      </c>
      <c r="P36" s="42">
        <v>4.5211797906737221</v>
      </c>
      <c r="Q36" s="42">
        <v>4.301186634358606</v>
      </c>
      <c r="R36" s="42">
        <v>4.7234648499237091</v>
      </c>
      <c r="S36" s="33">
        <v>4.5</v>
      </c>
    </row>
    <row r="37" spans="1:20" s="33" customFormat="1" ht="15.75" thickBot="1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</row>
    <row r="38" spans="1:20" s="45" customFormat="1">
      <c r="A38" s="10"/>
      <c r="B38" s="52"/>
      <c r="C38" s="52"/>
      <c r="D38" s="52"/>
      <c r="E38" s="52"/>
      <c r="F38" s="52"/>
      <c r="G38" s="52"/>
    </row>
    <row r="39" spans="1:20">
      <c r="A39" s="53" t="s">
        <v>8</v>
      </c>
    </row>
    <row r="40" spans="1:20">
      <c r="A40" s="53" t="s">
        <v>5</v>
      </c>
    </row>
    <row r="41" spans="1:20">
      <c r="A41" s="53" t="s">
        <v>11</v>
      </c>
    </row>
    <row r="42" spans="1:20">
      <c r="A42" s="54" t="s">
        <v>12</v>
      </c>
    </row>
    <row r="43" spans="1:20">
      <c r="A43" s="54" t="s">
        <v>13</v>
      </c>
    </row>
    <row r="44" spans="1:20">
      <c r="A44" s="54"/>
    </row>
    <row r="45" spans="1:20">
      <c r="A45" s="5" t="s">
        <v>356</v>
      </c>
    </row>
    <row r="47" spans="1:20">
      <c r="A47" s="15" t="s">
        <v>351</v>
      </c>
    </row>
    <row r="48" spans="1:20">
      <c r="A48" s="5" t="s">
        <v>354</v>
      </c>
    </row>
  </sheetData>
  <mergeCells count="1">
    <mergeCell ref="A10:T10"/>
  </mergeCells>
  <hyperlinks>
    <hyperlink ref="A42" r:id="rId1"/>
    <hyperlink ref="A43" r:id="rId2"/>
  </hyperlinks>
  <pageMargins left="0.7" right="0.7" top="0.75" bottom="0.75" header="0.3" footer="0.3"/>
  <pageSetup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W52"/>
  <sheetViews>
    <sheetView workbookViewId="0">
      <selection activeCell="AA3" sqref="AA3"/>
    </sheetView>
  </sheetViews>
  <sheetFormatPr baseColWidth="10" defaultRowHeight="14.25"/>
  <cols>
    <col min="1" max="1" width="22.5703125" style="57" customWidth="1"/>
    <col min="2" max="2" width="1.140625" style="57" customWidth="1"/>
    <col min="3" max="3" width="8.140625" style="57" customWidth="1"/>
    <col min="4" max="4" width="4.7109375" style="57" hidden="1" customWidth="1"/>
    <col min="5" max="5" width="1.140625" style="57" customWidth="1"/>
    <col min="6" max="6" width="8.5703125" style="57" customWidth="1"/>
    <col min="7" max="7" width="10.42578125" style="57" customWidth="1"/>
    <col min="8" max="8" width="1.140625" style="57" customWidth="1"/>
    <col min="9" max="9" width="8.5703125" style="57" customWidth="1"/>
    <col min="10" max="10" width="4" style="57" hidden="1" customWidth="1"/>
    <col min="11" max="11" width="1.140625" style="57" customWidth="1"/>
    <col min="12" max="12" width="8.5703125" style="57" customWidth="1"/>
    <col min="13" max="13" width="9" style="57" customWidth="1"/>
    <col min="14" max="14" width="1.140625" style="57" customWidth="1"/>
    <col min="15" max="15" width="10.42578125" style="57" customWidth="1"/>
    <col min="16" max="16" width="4" style="57" hidden="1" customWidth="1"/>
    <col min="17" max="17" width="1.140625" style="57" customWidth="1"/>
    <col min="18" max="18" width="10.42578125" style="57" customWidth="1"/>
    <col min="19" max="19" width="9" style="57" customWidth="1"/>
    <col min="20" max="20" width="1.140625" style="57" customWidth="1"/>
    <col min="21" max="21" width="7.140625" style="57" customWidth="1"/>
    <col min="22" max="22" width="6.42578125" style="57" hidden="1" customWidth="1"/>
    <col min="23" max="23" width="1.140625" style="57" customWidth="1"/>
    <col min="24" max="24" width="8" style="58" customWidth="1"/>
    <col min="25" max="25" width="9" style="57" customWidth="1"/>
    <col min="26" max="26" width="11.42578125" style="57"/>
    <col min="27" max="27" width="13.28515625" style="57" customWidth="1"/>
    <col min="28" max="28" width="7.42578125" style="57" customWidth="1"/>
    <col min="29" max="29" width="16.85546875" style="57" customWidth="1"/>
    <col min="30" max="30" width="2.85546875" style="57" customWidth="1"/>
    <col min="31" max="31" width="13.28515625" style="57" customWidth="1"/>
    <col min="32" max="32" width="2.7109375" style="57" customWidth="1"/>
    <col min="33" max="33" width="11.42578125" style="57"/>
    <col min="34" max="34" width="3" style="57" customWidth="1"/>
    <col min="35" max="256" width="11.42578125" style="57"/>
    <col min="257" max="257" width="22.5703125" style="57" customWidth="1"/>
    <col min="258" max="258" width="1.140625" style="57" customWidth="1"/>
    <col min="259" max="259" width="8.140625" style="57" customWidth="1"/>
    <col min="260" max="260" width="0" style="57" hidden="1" customWidth="1"/>
    <col min="261" max="261" width="1.140625" style="57" customWidth="1"/>
    <col min="262" max="262" width="8.5703125" style="57" customWidth="1"/>
    <col min="263" max="263" width="10.42578125" style="57" customWidth="1"/>
    <col min="264" max="264" width="1.140625" style="57" customWidth="1"/>
    <col min="265" max="265" width="8.5703125" style="57" customWidth="1"/>
    <col min="266" max="266" width="0" style="57" hidden="1" customWidth="1"/>
    <col min="267" max="267" width="1.140625" style="57" customWidth="1"/>
    <col min="268" max="268" width="8.5703125" style="57" customWidth="1"/>
    <col min="269" max="269" width="9" style="57" customWidth="1"/>
    <col min="270" max="270" width="1.140625" style="57" customWidth="1"/>
    <col min="271" max="271" width="10.42578125" style="57" customWidth="1"/>
    <col min="272" max="272" width="0" style="57" hidden="1" customWidth="1"/>
    <col min="273" max="273" width="1.140625" style="57" customWidth="1"/>
    <col min="274" max="274" width="10.42578125" style="57" customWidth="1"/>
    <col min="275" max="275" width="9" style="57" customWidth="1"/>
    <col min="276" max="276" width="1.140625" style="57" customWidth="1"/>
    <col min="277" max="277" width="7.140625" style="57" customWidth="1"/>
    <col min="278" max="278" width="0" style="57" hidden="1" customWidth="1"/>
    <col min="279" max="279" width="1.140625" style="57" customWidth="1"/>
    <col min="280" max="280" width="8" style="57" customWidth="1"/>
    <col min="281" max="281" width="9" style="57" customWidth="1"/>
    <col min="282" max="282" width="11.42578125" style="57"/>
    <col min="283" max="283" width="13.28515625" style="57" customWidth="1"/>
    <col min="284" max="284" width="7.42578125" style="57" customWidth="1"/>
    <col min="285" max="285" width="16.85546875" style="57" customWidth="1"/>
    <col min="286" max="286" width="2.85546875" style="57" customWidth="1"/>
    <col min="287" max="287" width="13.28515625" style="57" customWidth="1"/>
    <col min="288" max="288" width="2.7109375" style="57" customWidth="1"/>
    <col min="289" max="289" width="11.42578125" style="57"/>
    <col min="290" max="290" width="3" style="57" customWidth="1"/>
    <col min="291" max="512" width="11.42578125" style="57"/>
    <col min="513" max="513" width="22.5703125" style="57" customWidth="1"/>
    <col min="514" max="514" width="1.140625" style="57" customWidth="1"/>
    <col min="515" max="515" width="8.140625" style="57" customWidth="1"/>
    <col min="516" max="516" width="0" style="57" hidden="1" customWidth="1"/>
    <col min="517" max="517" width="1.140625" style="57" customWidth="1"/>
    <col min="518" max="518" width="8.5703125" style="57" customWidth="1"/>
    <col min="519" max="519" width="10.42578125" style="57" customWidth="1"/>
    <col min="520" max="520" width="1.140625" style="57" customWidth="1"/>
    <col min="521" max="521" width="8.5703125" style="57" customWidth="1"/>
    <col min="522" max="522" width="0" style="57" hidden="1" customWidth="1"/>
    <col min="523" max="523" width="1.140625" style="57" customWidth="1"/>
    <col min="524" max="524" width="8.5703125" style="57" customWidth="1"/>
    <col min="525" max="525" width="9" style="57" customWidth="1"/>
    <col min="526" max="526" width="1.140625" style="57" customWidth="1"/>
    <col min="527" max="527" width="10.42578125" style="57" customWidth="1"/>
    <col min="528" max="528" width="0" style="57" hidden="1" customWidth="1"/>
    <col min="529" max="529" width="1.140625" style="57" customWidth="1"/>
    <col min="530" max="530" width="10.42578125" style="57" customWidth="1"/>
    <col min="531" max="531" width="9" style="57" customWidth="1"/>
    <col min="532" max="532" width="1.140625" style="57" customWidth="1"/>
    <col min="533" max="533" width="7.140625" style="57" customWidth="1"/>
    <col min="534" max="534" width="0" style="57" hidden="1" customWidth="1"/>
    <col min="535" max="535" width="1.140625" style="57" customWidth="1"/>
    <col min="536" max="536" width="8" style="57" customWidth="1"/>
    <col min="537" max="537" width="9" style="57" customWidth="1"/>
    <col min="538" max="538" width="11.42578125" style="57"/>
    <col min="539" max="539" width="13.28515625" style="57" customWidth="1"/>
    <col min="540" max="540" width="7.42578125" style="57" customWidth="1"/>
    <col min="541" max="541" width="16.85546875" style="57" customWidth="1"/>
    <col min="542" max="542" width="2.85546875" style="57" customWidth="1"/>
    <col min="543" max="543" width="13.28515625" style="57" customWidth="1"/>
    <col min="544" max="544" width="2.7109375" style="57" customWidth="1"/>
    <col min="545" max="545" width="11.42578125" style="57"/>
    <col min="546" max="546" width="3" style="57" customWidth="1"/>
    <col min="547" max="768" width="11.42578125" style="57"/>
    <col min="769" max="769" width="22.5703125" style="57" customWidth="1"/>
    <col min="770" max="770" width="1.140625" style="57" customWidth="1"/>
    <col min="771" max="771" width="8.140625" style="57" customWidth="1"/>
    <col min="772" max="772" width="0" style="57" hidden="1" customWidth="1"/>
    <col min="773" max="773" width="1.140625" style="57" customWidth="1"/>
    <col min="774" max="774" width="8.5703125" style="57" customWidth="1"/>
    <col min="775" max="775" width="10.42578125" style="57" customWidth="1"/>
    <col min="776" max="776" width="1.140625" style="57" customWidth="1"/>
    <col min="777" max="777" width="8.5703125" style="57" customWidth="1"/>
    <col min="778" max="778" width="0" style="57" hidden="1" customWidth="1"/>
    <col min="779" max="779" width="1.140625" style="57" customWidth="1"/>
    <col min="780" max="780" width="8.5703125" style="57" customWidth="1"/>
    <col min="781" max="781" width="9" style="57" customWidth="1"/>
    <col min="782" max="782" width="1.140625" style="57" customWidth="1"/>
    <col min="783" max="783" width="10.42578125" style="57" customWidth="1"/>
    <col min="784" max="784" width="0" style="57" hidden="1" customWidth="1"/>
    <col min="785" max="785" width="1.140625" style="57" customWidth="1"/>
    <col min="786" max="786" width="10.42578125" style="57" customWidth="1"/>
    <col min="787" max="787" width="9" style="57" customWidth="1"/>
    <col min="788" max="788" width="1.140625" style="57" customWidth="1"/>
    <col min="789" max="789" width="7.140625" style="57" customWidth="1"/>
    <col min="790" max="790" width="0" style="57" hidden="1" customWidth="1"/>
    <col min="791" max="791" width="1.140625" style="57" customWidth="1"/>
    <col min="792" max="792" width="8" style="57" customWidth="1"/>
    <col min="793" max="793" width="9" style="57" customWidth="1"/>
    <col min="794" max="794" width="11.42578125" style="57"/>
    <col min="795" max="795" width="13.28515625" style="57" customWidth="1"/>
    <col min="796" max="796" width="7.42578125" style="57" customWidth="1"/>
    <col min="797" max="797" width="16.85546875" style="57" customWidth="1"/>
    <col min="798" max="798" width="2.85546875" style="57" customWidth="1"/>
    <col min="799" max="799" width="13.28515625" style="57" customWidth="1"/>
    <col min="800" max="800" width="2.7109375" style="57" customWidth="1"/>
    <col min="801" max="801" width="11.42578125" style="57"/>
    <col min="802" max="802" width="3" style="57" customWidth="1"/>
    <col min="803" max="1024" width="11.42578125" style="57"/>
    <col min="1025" max="1025" width="22.5703125" style="57" customWidth="1"/>
    <col min="1026" max="1026" width="1.140625" style="57" customWidth="1"/>
    <col min="1027" max="1027" width="8.140625" style="57" customWidth="1"/>
    <col min="1028" max="1028" width="0" style="57" hidden="1" customWidth="1"/>
    <col min="1029" max="1029" width="1.140625" style="57" customWidth="1"/>
    <col min="1030" max="1030" width="8.5703125" style="57" customWidth="1"/>
    <col min="1031" max="1031" width="10.42578125" style="57" customWidth="1"/>
    <col min="1032" max="1032" width="1.140625" style="57" customWidth="1"/>
    <col min="1033" max="1033" width="8.5703125" style="57" customWidth="1"/>
    <col min="1034" max="1034" width="0" style="57" hidden="1" customWidth="1"/>
    <col min="1035" max="1035" width="1.140625" style="57" customWidth="1"/>
    <col min="1036" max="1036" width="8.5703125" style="57" customWidth="1"/>
    <col min="1037" max="1037" width="9" style="57" customWidth="1"/>
    <col min="1038" max="1038" width="1.140625" style="57" customWidth="1"/>
    <col min="1039" max="1039" width="10.42578125" style="57" customWidth="1"/>
    <col min="1040" max="1040" width="0" style="57" hidden="1" customWidth="1"/>
    <col min="1041" max="1041" width="1.140625" style="57" customWidth="1"/>
    <col min="1042" max="1042" width="10.42578125" style="57" customWidth="1"/>
    <col min="1043" max="1043" width="9" style="57" customWidth="1"/>
    <col min="1044" max="1044" width="1.140625" style="57" customWidth="1"/>
    <col min="1045" max="1045" width="7.140625" style="57" customWidth="1"/>
    <col min="1046" max="1046" width="0" style="57" hidden="1" customWidth="1"/>
    <col min="1047" max="1047" width="1.140625" style="57" customWidth="1"/>
    <col min="1048" max="1048" width="8" style="57" customWidth="1"/>
    <col min="1049" max="1049" width="9" style="57" customWidth="1"/>
    <col min="1050" max="1050" width="11.42578125" style="57"/>
    <col min="1051" max="1051" width="13.28515625" style="57" customWidth="1"/>
    <col min="1052" max="1052" width="7.42578125" style="57" customWidth="1"/>
    <col min="1053" max="1053" width="16.85546875" style="57" customWidth="1"/>
    <col min="1054" max="1054" width="2.85546875" style="57" customWidth="1"/>
    <col min="1055" max="1055" width="13.28515625" style="57" customWidth="1"/>
    <col min="1056" max="1056" width="2.7109375" style="57" customWidth="1"/>
    <col min="1057" max="1057" width="11.42578125" style="57"/>
    <col min="1058" max="1058" width="3" style="57" customWidth="1"/>
    <col min="1059" max="1280" width="11.42578125" style="57"/>
    <col min="1281" max="1281" width="22.5703125" style="57" customWidth="1"/>
    <col min="1282" max="1282" width="1.140625" style="57" customWidth="1"/>
    <col min="1283" max="1283" width="8.140625" style="57" customWidth="1"/>
    <col min="1284" max="1284" width="0" style="57" hidden="1" customWidth="1"/>
    <col min="1285" max="1285" width="1.140625" style="57" customWidth="1"/>
    <col min="1286" max="1286" width="8.5703125" style="57" customWidth="1"/>
    <col min="1287" max="1287" width="10.42578125" style="57" customWidth="1"/>
    <col min="1288" max="1288" width="1.140625" style="57" customWidth="1"/>
    <col min="1289" max="1289" width="8.5703125" style="57" customWidth="1"/>
    <col min="1290" max="1290" width="0" style="57" hidden="1" customWidth="1"/>
    <col min="1291" max="1291" width="1.140625" style="57" customWidth="1"/>
    <col min="1292" max="1292" width="8.5703125" style="57" customWidth="1"/>
    <col min="1293" max="1293" width="9" style="57" customWidth="1"/>
    <col min="1294" max="1294" width="1.140625" style="57" customWidth="1"/>
    <col min="1295" max="1295" width="10.42578125" style="57" customWidth="1"/>
    <col min="1296" max="1296" width="0" style="57" hidden="1" customWidth="1"/>
    <col min="1297" max="1297" width="1.140625" style="57" customWidth="1"/>
    <col min="1298" max="1298" width="10.42578125" style="57" customWidth="1"/>
    <col min="1299" max="1299" width="9" style="57" customWidth="1"/>
    <col min="1300" max="1300" width="1.140625" style="57" customWidth="1"/>
    <col min="1301" max="1301" width="7.140625" style="57" customWidth="1"/>
    <col min="1302" max="1302" width="0" style="57" hidden="1" customWidth="1"/>
    <col min="1303" max="1303" width="1.140625" style="57" customWidth="1"/>
    <col min="1304" max="1304" width="8" style="57" customWidth="1"/>
    <col min="1305" max="1305" width="9" style="57" customWidth="1"/>
    <col min="1306" max="1306" width="11.42578125" style="57"/>
    <col min="1307" max="1307" width="13.28515625" style="57" customWidth="1"/>
    <col min="1308" max="1308" width="7.42578125" style="57" customWidth="1"/>
    <col min="1309" max="1309" width="16.85546875" style="57" customWidth="1"/>
    <col min="1310" max="1310" width="2.85546875" style="57" customWidth="1"/>
    <col min="1311" max="1311" width="13.28515625" style="57" customWidth="1"/>
    <col min="1312" max="1312" width="2.7109375" style="57" customWidth="1"/>
    <col min="1313" max="1313" width="11.42578125" style="57"/>
    <col min="1314" max="1314" width="3" style="57" customWidth="1"/>
    <col min="1315" max="1536" width="11.42578125" style="57"/>
    <col min="1537" max="1537" width="22.5703125" style="57" customWidth="1"/>
    <col min="1538" max="1538" width="1.140625" style="57" customWidth="1"/>
    <col min="1539" max="1539" width="8.140625" style="57" customWidth="1"/>
    <col min="1540" max="1540" width="0" style="57" hidden="1" customWidth="1"/>
    <col min="1541" max="1541" width="1.140625" style="57" customWidth="1"/>
    <col min="1542" max="1542" width="8.5703125" style="57" customWidth="1"/>
    <col min="1543" max="1543" width="10.42578125" style="57" customWidth="1"/>
    <col min="1544" max="1544" width="1.140625" style="57" customWidth="1"/>
    <col min="1545" max="1545" width="8.5703125" style="57" customWidth="1"/>
    <col min="1546" max="1546" width="0" style="57" hidden="1" customWidth="1"/>
    <col min="1547" max="1547" width="1.140625" style="57" customWidth="1"/>
    <col min="1548" max="1548" width="8.5703125" style="57" customWidth="1"/>
    <col min="1549" max="1549" width="9" style="57" customWidth="1"/>
    <col min="1550" max="1550" width="1.140625" style="57" customWidth="1"/>
    <col min="1551" max="1551" width="10.42578125" style="57" customWidth="1"/>
    <col min="1552" max="1552" width="0" style="57" hidden="1" customWidth="1"/>
    <col min="1553" max="1553" width="1.140625" style="57" customWidth="1"/>
    <col min="1554" max="1554" width="10.42578125" style="57" customWidth="1"/>
    <col min="1555" max="1555" width="9" style="57" customWidth="1"/>
    <col min="1556" max="1556" width="1.140625" style="57" customWidth="1"/>
    <col min="1557" max="1557" width="7.140625" style="57" customWidth="1"/>
    <col min="1558" max="1558" width="0" style="57" hidden="1" customWidth="1"/>
    <col min="1559" max="1559" width="1.140625" style="57" customWidth="1"/>
    <col min="1560" max="1560" width="8" style="57" customWidth="1"/>
    <col min="1561" max="1561" width="9" style="57" customWidth="1"/>
    <col min="1562" max="1562" width="11.42578125" style="57"/>
    <col min="1563" max="1563" width="13.28515625" style="57" customWidth="1"/>
    <col min="1564" max="1564" width="7.42578125" style="57" customWidth="1"/>
    <col min="1565" max="1565" width="16.85546875" style="57" customWidth="1"/>
    <col min="1566" max="1566" width="2.85546875" style="57" customWidth="1"/>
    <col min="1567" max="1567" width="13.28515625" style="57" customWidth="1"/>
    <col min="1568" max="1568" width="2.7109375" style="57" customWidth="1"/>
    <col min="1569" max="1569" width="11.42578125" style="57"/>
    <col min="1570" max="1570" width="3" style="57" customWidth="1"/>
    <col min="1571" max="1792" width="11.42578125" style="57"/>
    <col min="1793" max="1793" width="22.5703125" style="57" customWidth="1"/>
    <col min="1794" max="1794" width="1.140625" style="57" customWidth="1"/>
    <col min="1795" max="1795" width="8.140625" style="57" customWidth="1"/>
    <col min="1796" max="1796" width="0" style="57" hidden="1" customWidth="1"/>
    <col min="1797" max="1797" width="1.140625" style="57" customWidth="1"/>
    <col min="1798" max="1798" width="8.5703125" style="57" customWidth="1"/>
    <col min="1799" max="1799" width="10.42578125" style="57" customWidth="1"/>
    <col min="1800" max="1800" width="1.140625" style="57" customWidth="1"/>
    <col min="1801" max="1801" width="8.5703125" style="57" customWidth="1"/>
    <col min="1802" max="1802" width="0" style="57" hidden="1" customWidth="1"/>
    <col min="1803" max="1803" width="1.140625" style="57" customWidth="1"/>
    <col min="1804" max="1804" width="8.5703125" style="57" customWidth="1"/>
    <col min="1805" max="1805" width="9" style="57" customWidth="1"/>
    <col min="1806" max="1806" width="1.140625" style="57" customWidth="1"/>
    <col min="1807" max="1807" width="10.42578125" style="57" customWidth="1"/>
    <col min="1808" max="1808" width="0" style="57" hidden="1" customWidth="1"/>
    <col min="1809" max="1809" width="1.140625" style="57" customWidth="1"/>
    <col min="1810" max="1810" width="10.42578125" style="57" customWidth="1"/>
    <col min="1811" max="1811" width="9" style="57" customWidth="1"/>
    <col min="1812" max="1812" width="1.140625" style="57" customWidth="1"/>
    <col min="1813" max="1813" width="7.140625" style="57" customWidth="1"/>
    <col min="1814" max="1814" width="0" style="57" hidden="1" customWidth="1"/>
    <col min="1815" max="1815" width="1.140625" style="57" customWidth="1"/>
    <col min="1816" max="1816" width="8" style="57" customWidth="1"/>
    <col min="1817" max="1817" width="9" style="57" customWidth="1"/>
    <col min="1818" max="1818" width="11.42578125" style="57"/>
    <col min="1819" max="1819" width="13.28515625" style="57" customWidth="1"/>
    <col min="1820" max="1820" width="7.42578125" style="57" customWidth="1"/>
    <col min="1821" max="1821" width="16.85546875" style="57" customWidth="1"/>
    <col min="1822" max="1822" width="2.85546875" style="57" customWidth="1"/>
    <col min="1823" max="1823" width="13.28515625" style="57" customWidth="1"/>
    <col min="1824" max="1824" width="2.7109375" style="57" customWidth="1"/>
    <col min="1825" max="1825" width="11.42578125" style="57"/>
    <col min="1826" max="1826" width="3" style="57" customWidth="1"/>
    <col min="1827" max="2048" width="11.42578125" style="57"/>
    <col min="2049" max="2049" width="22.5703125" style="57" customWidth="1"/>
    <col min="2050" max="2050" width="1.140625" style="57" customWidth="1"/>
    <col min="2051" max="2051" width="8.140625" style="57" customWidth="1"/>
    <col min="2052" max="2052" width="0" style="57" hidden="1" customWidth="1"/>
    <col min="2053" max="2053" width="1.140625" style="57" customWidth="1"/>
    <col min="2054" max="2054" width="8.5703125" style="57" customWidth="1"/>
    <col min="2055" max="2055" width="10.42578125" style="57" customWidth="1"/>
    <col min="2056" max="2056" width="1.140625" style="57" customWidth="1"/>
    <col min="2057" max="2057" width="8.5703125" style="57" customWidth="1"/>
    <col min="2058" max="2058" width="0" style="57" hidden="1" customWidth="1"/>
    <col min="2059" max="2059" width="1.140625" style="57" customWidth="1"/>
    <col min="2060" max="2060" width="8.5703125" style="57" customWidth="1"/>
    <col min="2061" max="2061" width="9" style="57" customWidth="1"/>
    <col min="2062" max="2062" width="1.140625" style="57" customWidth="1"/>
    <col min="2063" max="2063" width="10.42578125" style="57" customWidth="1"/>
    <col min="2064" max="2064" width="0" style="57" hidden="1" customWidth="1"/>
    <col min="2065" max="2065" width="1.140625" style="57" customWidth="1"/>
    <col min="2066" max="2066" width="10.42578125" style="57" customWidth="1"/>
    <col min="2067" max="2067" width="9" style="57" customWidth="1"/>
    <col min="2068" max="2068" width="1.140625" style="57" customWidth="1"/>
    <col min="2069" max="2069" width="7.140625" style="57" customWidth="1"/>
    <col min="2070" max="2070" width="0" style="57" hidden="1" customWidth="1"/>
    <col min="2071" max="2071" width="1.140625" style="57" customWidth="1"/>
    <col min="2072" max="2072" width="8" style="57" customWidth="1"/>
    <col min="2073" max="2073" width="9" style="57" customWidth="1"/>
    <col min="2074" max="2074" width="11.42578125" style="57"/>
    <col min="2075" max="2075" width="13.28515625" style="57" customWidth="1"/>
    <col min="2076" max="2076" width="7.42578125" style="57" customWidth="1"/>
    <col min="2077" max="2077" width="16.85546875" style="57" customWidth="1"/>
    <col min="2078" max="2078" width="2.85546875" style="57" customWidth="1"/>
    <col min="2079" max="2079" width="13.28515625" style="57" customWidth="1"/>
    <col min="2080" max="2080" width="2.7109375" style="57" customWidth="1"/>
    <col min="2081" max="2081" width="11.42578125" style="57"/>
    <col min="2082" max="2082" width="3" style="57" customWidth="1"/>
    <col min="2083" max="2304" width="11.42578125" style="57"/>
    <col min="2305" max="2305" width="22.5703125" style="57" customWidth="1"/>
    <col min="2306" max="2306" width="1.140625" style="57" customWidth="1"/>
    <col min="2307" max="2307" width="8.140625" style="57" customWidth="1"/>
    <col min="2308" max="2308" width="0" style="57" hidden="1" customWidth="1"/>
    <col min="2309" max="2309" width="1.140625" style="57" customWidth="1"/>
    <col min="2310" max="2310" width="8.5703125" style="57" customWidth="1"/>
    <col min="2311" max="2311" width="10.42578125" style="57" customWidth="1"/>
    <col min="2312" max="2312" width="1.140625" style="57" customWidth="1"/>
    <col min="2313" max="2313" width="8.5703125" style="57" customWidth="1"/>
    <col min="2314" max="2314" width="0" style="57" hidden="1" customWidth="1"/>
    <col min="2315" max="2315" width="1.140625" style="57" customWidth="1"/>
    <col min="2316" max="2316" width="8.5703125" style="57" customWidth="1"/>
    <col min="2317" max="2317" width="9" style="57" customWidth="1"/>
    <col min="2318" max="2318" width="1.140625" style="57" customWidth="1"/>
    <col min="2319" max="2319" width="10.42578125" style="57" customWidth="1"/>
    <col min="2320" max="2320" width="0" style="57" hidden="1" customWidth="1"/>
    <col min="2321" max="2321" width="1.140625" style="57" customWidth="1"/>
    <col min="2322" max="2322" width="10.42578125" style="57" customWidth="1"/>
    <col min="2323" max="2323" width="9" style="57" customWidth="1"/>
    <col min="2324" max="2324" width="1.140625" style="57" customWidth="1"/>
    <col min="2325" max="2325" width="7.140625" style="57" customWidth="1"/>
    <col min="2326" max="2326" width="0" style="57" hidden="1" customWidth="1"/>
    <col min="2327" max="2327" width="1.140625" style="57" customWidth="1"/>
    <col min="2328" max="2328" width="8" style="57" customWidth="1"/>
    <col min="2329" max="2329" width="9" style="57" customWidth="1"/>
    <col min="2330" max="2330" width="11.42578125" style="57"/>
    <col min="2331" max="2331" width="13.28515625" style="57" customWidth="1"/>
    <col min="2332" max="2332" width="7.42578125" style="57" customWidth="1"/>
    <col min="2333" max="2333" width="16.85546875" style="57" customWidth="1"/>
    <col min="2334" max="2334" width="2.85546875" style="57" customWidth="1"/>
    <col min="2335" max="2335" width="13.28515625" style="57" customWidth="1"/>
    <col min="2336" max="2336" width="2.7109375" style="57" customWidth="1"/>
    <col min="2337" max="2337" width="11.42578125" style="57"/>
    <col min="2338" max="2338" width="3" style="57" customWidth="1"/>
    <col min="2339" max="2560" width="11.42578125" style="57"/>
    <col min="2561" max="2561" width="22.5703125" style="57" customWidth="1"/>
    <col min="2562" max="2562" width="1.140625" style="57" customWidth="1"/>
    <col min="2563" max="2563" width="8.140625" style="57" customWidth="1"/>
    <col min="2564" max="2564" width="0" style="57" hidden="1" customWidth="1"/>
    <col min="2565" max="2565" width="1.140625" style="57" customWidth="1"/>
    <col min="2566" max="2566" width="8.5703125" style="57" customWidth="1"/>
    <col min="2567" max="2567" width="10.42578125" style="57" customWidth="1"/>
    <col min="2568" max="2568" width="1.140625" style="57" customWidth="1"/>
    <col min="2569" max="2569" width="8.5703125" style="57" customWidth="1"/>
    <col min="2570" max="2570" width="0" style="57" hidden="1" customWidth="1"/>
    <col min="2571" max="2571" width="1.140625" style="57" customWidth="1"/>
    <col min="2572" max="2572" width="8.5703125" style="57" customWidth="1"/>
    <col min="2573" max="2573" width="9" style="57" customWidth="1"/>
    <col min="2574" max="2574" width="1.140625" style="57" customWidth="1"/>
    <col min="2575" max="2575" width="10.42578125" style="57" customWidth="1"/>
    <col min="2576" max="2576" width="0" style="57" hidden="1" customWidth="1"/>
    <col min="2577" max="2577" width="1.140625" style="57" customWidth="1"/>
    <col min="2578" max="2578" width="10.42578125" style="57" customWidth="1"/>
    <col min="2579" max="2579" width="9" style="57" customWidth="1"/>
    <col min="2580" max="2580" width="1.140625" style="57" customWidth="1"/>
    <col min="2581" max="2581" width="7.140625" style="57" customWidth="1"/>
    <col min="2582" max="2582" width="0" style="57" hidden="1" customWidth="1"/>
    <col min="2583" max="2583" width="1.140625" style="57" customWidth="1"/>
    <col min="2584" max="2584" width="8" style="57" customWidth="1"/>
    <col min="2585" max="2585" width="9" style="57" customWidth="1"/>
    <col min="2586" max="2586" width="11.42578125" style="57"/>
    <col min="2587" max="2587" width="13.28515625" style="57" customWidth="1"/>
    <col min="2588" max="2588" width="7.42578125" style="57" customWidth="1"/>
    <col min="2589" max="2589" width="16.85546875" style="57" customWidth="1"/>
    <col min="2590" max="2590" width="2.85546875" style="57" customWidth="1"/>
    <col min="2591" max="2591" width="13.28515625" style="57" customWidth="1"/>
    <col min="2592" max="2592" width="2.7109375" style="57" customWidth="1"/>
    <col min="2593" max="2593" width="11.42578125" style="57"/>
    <col min="2594" max="2594" width="3" style="57" customWidth="1"/>
    <col min="2595" max="2816" width="11.42578125" style="57"/>
    <col min="2817" max="2817" width="22.5703125" style="57" customWidth="1"/>
    <col min="2818" max="2818" width="1.140625" style="57" customWidth="1"/>
    <col min="2819" max="2819" width="8.140625" style="57" customWidth="1"/>
    <col min="2820" max="2820" width="0" style="57" hidden="1" customWidth="1"/>
    <col min="2821" max="2821" width="1.140625" style="57" customWidth="1"/>
    <col min="2822" max="2822" width="8.5703125" style="57" customWidth="1"/>
    <col min="2823" max="2823" width="10.42578125" style="57" customWidth="1"/>
    <col min="2824" max="2824" width="1.140625" style="57" customWidth="1"/>
    <col min="2825" max="2825" width="8.5703125" style="57" customWidth="1"/>
    <col min="2826" max="2826" width="0" style="57" hidden="1" customWidth="1"/>
    <col min="2827" max="2827" width="1.140625" style="57" customWidth="1"/>
    <col min="2828" max="2828" width="8.5703125" style="57" customWidth="1"/>
    <col min="2829" max="2829" width="9" style="57" customWidth="1"/>
    <col min="2830" max="2830" width="1.140625" style="57" customWidth="1"/>
    <col min="2831" max="2831" width="10.42578125" style="57" customWidth="1"/>
    <col min="2832" max="2832" width="0" style="57" hidden="1" customWidth="1"/>
    <col min="2833" max="2833" width="1.140625" style="57" customWidth="1"/>
    <col min="2834" max="2834" width="10.42578125" style="57" customWidth="1"/>
    <col min="2835" max="2835" width="9" style="57" customWidth="1"/>
    <col min="2836" max="2836" width="1.140625" style="57" customWidth="1"/>
    <col min="2837" max="2837" width="7.140625" style="57" customWidth="1"/>
    <col min="2838" max="2838" width="0" style="57" hidden="1" customWidth="1"/>
    <col min="2839" max="2839" width="1.140625" style="57" customWidth="1"/>
    <col min="2840" max="2840" width="8" style="57" customWidth="1"/>
    <col min="2841" max="2841" width="9" style="57" customWidth="1"/>
    <col min="2842" max="2842" width="11.42578125" style="57"/>
    <col min="2843" max="2843" width="13.28515625" style="57" customWidth="1"/>
    <col min="2844" max="2844" width="7.42578125" style="57" customWidth="1"/>
    <col min="2845" max="2845" width="16.85546875" style="57" customWidth="1"/>
    <col min="2846" max="2846" width="2.85546875" style="57" customWidth="1"/>
    <col min="2847" max="2847" width="13.28515625" style="57" customWidth="1"/>
    <col min="2848" max="2848" width="2.7109375" style="57" customWidth="1"/>
    <col min="2849" max="2849" width="11.42578125" style="57"/>
    <col min="2850" max="2850" width="3" style="57" customWidth="1"/>
    <col min="2851" max="3072" width="11.42578125" style="57"/>
    <col min="3073" max="3073" width="22.5703125" style="57" customWidth="1"/>
    <col min="3074" max="3074" width="1.140625" style="57" customWidth="1"/>
    <col min="3075" max="3075" width="8.140625" style="57" customWidth="1"/>
    <col min="3076" max="3076" width="0" style="57" hidden="1" customWidth="1"/>
    <col min="3077" max="3077" width="1.140625" style="57" customWidth="1"/>
    <col min="3078" max="3078" width="8.5703125" style="57" customWidth="1"/>
    <col min="3079" max="3079" width="10.42578125" style="57" customWidth="1"/>
    <col min="3080" max="3080" width="1.140625" style="57" customWidth="1"/>
    <col min="3081" max="3081" width="8.5703125" style="57" customWidth="1"/>
    <col min="3082" max="3082" width="0" style="57" hidden="1" customWidth="1"/>
    <col min="3083" max="3083" width="1.140625" style="57" customWidth="1"/>
    <col min="3084" max="3084" width="8.5703125" style="57" customWidth="1"/>
    <col min="3085" max="3085" width="9" style="57" customWidth="1"/>
    <col min="3086" max="3086" width="1.140625" style="57" customWidth="1"/>
    <col min="3087" max="3087" width="10.42578125" style="57" customWidth="1"/>
    <col min="3088" max="3088" width="0" style="57" hidden="1" customWidth="1"/>
    <col min="3089" max="3089" width="1.140625" style="57" customWidth="1"/>
    <col min="3090" max="3090" width="10.42578125" style="57" customWidth="1"/>
    <col min="3091" max="3091" width="9" style="57" customWidth="1"/>
    <col min="3092" max="3092" width="1.140625" style="57" customWidth="1"/>
    <col min="3093" max="3093" width="7.140625" style="57" customWidth="1"/>
    <col min="3094" max="3094" width="0" style="57" hidden="1" customWidth="1"/>
    <col min="3095" max="3095" width="1.140625" style="57" customWidth="1"/>
    <col min="3096" max="3096" width="8" style="57" customWidth="1"/>
    <col min="3097" max="3097" width="9" style="57" customWidth="1"/>
    <col min="3098" max="3098" width="11.42578125" style="57"/>
    <col min="3099" max="3099" width="13.28515625" style="57" customWidth="1"/>
    <col min="3100" max="3100" width="7.42578125" style="57" customWidth="1"/>
    <col min="3101" max="3101" width="16.85546875" style="57" customWidth="1"/>
    <col min="3102" max="3102" width="2.85546875" style="57" customWidth="1"/>
    <col min="3103" max="3103" width="13.28515625" style="57" customWidth="1"/>
    <col min="3104" max="3104" width="2.7109375" style="57" customWidth="1"/>
    <col min="3105" max="3105" width="11.42578125" style="57"/>
    <col min="3106" max="3106" width="3" style="57" customWidth="1"/>
    <col min="3107" max="3328" width="11.42578125" style="57"/>
    <col min="3329" max="3329" width="22.5703125" style="57" customWidth="1"/>
    <col min="3330" max="3330" width="1.140625" style="57" customWidth="1"/>
    <col min="3331" max="3331" width="8.140625" style="57" customWidth="1"/>
    <col min="3332" max="3332" width="0" style="57" hidden="1" customWidth="1"/>
    <col min="3333" max="3333" width="1.140625" style="57" customWidth="1"/>
    <col min="3334" max="3334" width="8.5703125" style="57" customWidth="1"/>
    <col min="3335" max="3335" width="10.42578125" style="57" customWidth="1"/>
    <col min="3336" max="3336" width="1.140625" style="57" customWidth="1"/>
    <col min="3337" max="3337" width="8.5703125" style="57" customWidth="1"/>
    <col min="3338" max="3338" width="0" style="57" hidden="1" customWidth="1"/>
    <col min="3339" max="3339" width="1.140625" style="57" customWidth="1"/>
    <col min="3340" max="3340" width="8.5703125" style="57" customWidth="1"/>
    <col min="3341" max="3341" width="9" style="57" customWidth="1"/>
    <col min="3342" max="3342" width="1.140625" style="57" customWidth="1"/>
    <col min="3343" max="3343" width="10.42578125" style="57" customWidth="1"/>
    <col min="3344" max="3344" width="0" style="57" hidden="1" customWidth="1"/>
    <col min="3345" max="3345" width="1.140625" style="57" customWidth="1"/>
    <col min="3346" max="3346" width="10.42578125" style="57" customWidth="1"/>
    <col min="3347" max="3347" width="9" style="57" customWidth="1"/>
    <col min="3348" max="3348" width="1.140625" style="57" customWidth="1"/>
    <col min="3349" max="3349" width="7.140625" style="57" customWidth="1"/>
    <col min="3350" max="3350" width="0" style="57" hidden="1" customWidth="1"/>
    <col min="3351" max="3351" width="1.140625" style="57" customWidth="1"/>
    <col min="3352" max="3352" width="8" style="57" customWidth="1"/>
    <col min="3353" max="3353" width="9" style="57" customWidth="1"/>
    <col min="3354" max="3354" width="11.42578125" style="57"/>
    <col min="3355" max="3355" width="13.28515625" style="57" customWidth="1"/>
    <col min="3356" max="3356" width="7.42578125" style="57" customWidth="1"/>
    <col min="3357" max="3357" width="16.85546875" style="57" customWidth="1"/>
    <col min="3358" max="3358" width="2.85546875" style="57" customWidth="1"/>
    <col min="3359" max="3359" width="13.28515625" style="57" customWidth="1"/>
    <col min="3360" max="3360" width="2.7109375" style="57" customWidth="1"/>
    <col min="3361" max="3361" width="11.42578125" style="57"/>
    <col min="3362" max="3362" width="3" style="57" customWidth="1"/>
    <col min="3363" max="3584" width="11.42578125" style="57"/>
    <col min="3585" max="3585" width="22.5703125" style="57" customWidth="1"/>
    <col min="3586" max="3586" width="1.140625" style="57" customWidth="1"/>
    <col min="3587" max="3587" width="8.140625" style="57" customWidth="1"/>
    <col min="3588" max="3588" width="0" style="57" hidden="1" customWidth="1"/>
    <col min="3589" max="3589" width="1.140625" style="57" customWidth="1"/>
    <col min="3590" max="3590" width="8.5703125" style="57" customWidth="1"/>
    <col min="3591" max="3591" width="10.42578125" style="57" customWidth="1"/>
    <col min="3592" max="3592" width="1.140625" style="57" customWidth="1"/>
    <col min="3593" max="3593" width="8.5703125" style="57" customWidth="1"/>
    <col min="3594" max="3594" width="0" style="57" hidden="1" customWidth="1"/>
    <col min="3595" max="3595" width="1.140625" style="57" customWidth="1"/>
    <col min="3596" max="3596" width="8.5703125" style="57" customWidth="1"/>
    <col min="3597" max="3597" width="9" style="57" customWidth="1"/>
    <col min="3598" max="3598" width="1.140625" style="57" customWidth="1"/>
    <col min="3599" max="3599" width="10.42578125" style="57" customWidth="1"/>
    <col min="3600" max="3600" width="0" style="57" hidden="1" customWidth="1"/>
    <col min="3601" max="3601" width="1.140625" style="57" customWidth="1"/>
    <col min="3602" max="3602" width="10.42578125" style="57" customWidth="1"/>
    <col min="3603" max="3603" width="9" style="57" customWidth="1"/>
    <col min="3604" max="3604" width="1.140625" style="57" customWidth="1"/>
    <col min="3605" max="3605" width="7.140625" style="57" customWidth="1"/>
    <col min="3606" max="3606" width="0" style="57" hidden="1" customWidth="1"/>
    <col min="3607" max="3607" width="1.140625" style="57" customWidth="1"/>
    <col min="3608" max="3608" width="8" style="57" customWidth="1"/>
    <col min="3609" max="3609" width="9" style="57" customWidth="1"/>
    <col min="3610" max="3610" width="11.42578125" style="57"/>
    <col min="3611" max="3611" width="13.28515625" style="57" customWidth="1"/>
    <col min="3612" max="3612" width="7.42578125" style="57" customWidth="1"/>
    <col min="3613" max="3613" width="16.85546875" style="57" customWidth="1"/>
    <col min="3614" max="3614" width="2.85546875" style="57" customWidth="1"/>
    <col min="3615" max="3615" width="13.28515625" style="57" customWidth="1"/>
    <col min="3616" max="3616" width="2.7109375" style="57" customWidth="1"/>
    <col min="3617" max="3617" width="11.42578125" style="57"/>
    <col min="3618" max="3618" width="3" style="57" customWidth="1"/>
    <col min="3619" max="3840" width="11.42578125" style="57"/>
    <col min="3841" max="3841" width="22.5703125" style="57" customWidth="1"/>
    <col min="3842" max="3842" width="1.140625" style="57" customWidth="1"/>
    <col min="3843" max="3843" width="8.140625" style="57" customWidth="1"/>
    <col min="3844" max="3844" width="0" style="57" hidden="1" customWidth="1"/>
    <col min="3845" max="3845" width="1.140625" style="57" customWidth="1"/>
    <col min="3846" max="3846" width="8.5703125" style="57" customWidth="1"/>
    <col min="3847" max="3847" width="10.42578125" style="57" customWidth="1"/>
    <col min="3848" max="3848" width="1.140625" style="57" customWidth="1"/>
    <col min="3849" max="3849" width="8.5703125" style="57" customWidth="1"/>
    <col min="3850" max="3850" width="0" style="57" hidden="1" customWidth="1"/>
    <col min="3851" max="3851" width="1.140625" style="57" customWidth="1"/>
    <col min="3852" max="3852" width="8.5703125" style="57" customWidth="1"/>
    <col min="3853" max="3853" width="9" style="57" customWidth="1"/>
    <col min="3854" max="3854" width="1.140625" style="57" customWidth="1"/>
    <col min="3855" max="3855" width="10.42578125" style="57" customWidth="1"/>
    <col min="3856" max="3856" width="0" style="57" hidden="1" customWidth="1"/>
    <col min="3857" max="3857" width="1.140625" style="57" customWidth="1"/>
    <col min="3858" max="3858" width="10.42578125" style="57" customWidth="1"/>
    <col min="3859" max="3859" width="9" style="57" customWidth="1"/>
    <col min="3860" max="3860" width="1.140625" style="57" customWidth="1"/>
    <col min="3861" max="3861" width="7.140625" style="57" customWidth="1"/>
    <col min="3862" max="3862" width="0" style="57" hidden="1" customWidth="1"/>
    <col min="3863" max="3863" width="1.140625" style="57" customWidth="1"/>
    <col min="3864" max="3864" width="8" style="57" customWidth="1"/>
    <col min="3865" max="3865" width="9" style="57" customWidth="1"/>
    <col min="3866" max="3866" width="11.42578125" style="57"/>
    <col min="3867" max="3867" width="13.28515625" style="57" customWidth="1"/>
    <col min="3868" max="3868" width="7.42578125" style="57" customWidth="1"/>
    <col min="3869" max="3869" width="16.85546875" style="57" customWidth="1"/>
    <col min="3870" max="3870" width="2.85546875" style="57" customWidth="1"/>
    <col min="3871" max="3871" width="13.28515625" style="57" customWidth="1"/>
    <col min="3872" max="3872" width="2.7109375" style="57" customWidth="1"/>
    <col min="3873" max="3873" width="11.42578125" style="57"/>
    <col min="3874" max="3874" width="3" style="57" customWidth="1"/>
    <col min="3875" max="4096" width="11.42578125" style="57"/>
    <col min="4097" max="4097" width="22.5703125" style="57" customWidth="1"/>
    <col min="4098" max="4098" width="1.140625" style="57" customWidth="1"/>
    <col min="4099" max="4099" width="8.140625" style="57" customWidth="1"/>
    <col min="4100" max="4100" width="0" style="57" hidden="1" customWidth="1"/>
    <col min="4101" max="4101" width="1.140625" style="57" customWidth="1"/>
    <col min="4102" max="4102" width="8.5703125" style="57" customWidth="1"/>
    <col min="4103" max="4103" width="10.42578125" style="57" customWidth="1"/>
    <col min="4104" max="4104" width="1.140625" style="57" customWidth="1"/>
    <col min="4105" max="4105" width="8.5703125" style="57" customWidth="1"/>
    <col min="4106" max="4106" width="0" style="57" hidden="1" customWidth="1"/>
    <col min="4107" max="4107" width="1.140625" style="57" customWidth="1"/>
    <col min="4108" max="4108" width="8.5703125" style="57" customWidth="1"/>
    <col min="4109" max="4109" width="9" style="57" customWidth="1"/>
    <col min="4110" max="4110" width="1.140625" style="57" customWidth="1"/>
    <col min="4111" max="4111" width="10.42578125" style="57" customWidth="1"/>
    <col min="4112" max="4112" width="0" style="57" hidden="1" customWidth="1"/>
    <col min="4113" max="4113" width="1.140625" style="57" customWidth="1"/>
    <col min="4114" max="4114" width="10.42578125" style="57" customWidth="1"/>
    <col min="4115" max="4115" width="9" style="57" customWidth="1"/>
    <col min="4116" max="4116" width="1.140625" style="57" customWidth="1"/>
    <col min="4117" max="4117" width="7.140625" style="57" customWidth="1"/>
    <col min="4118" max="4118" width="0" style="57" hidden="1" customWidth="1"/>
    <col min="4119" max="4119" width="1.140625" style="57" customWidth="1"/>
    <col min="4120" max="4120" width="8" style="57" customWidth="1"/>
    <col min="4121" max="4121" width="9" style="57" customWidth="1"/>
    <col min="4122" max="4122" width="11.42578125" style="57"/>
    <col min="4123" max="4123" width="13.28515625" style="57" customWidth="1"/>
    <col min="4124" max="4124" width="7.42578125" style="57" customWidth="1"/>
    <col min="4125" max="4125" width="16.85546875" style="57" customWidth="1"/>
    <col min="4126" max="4126" width="2.85546875" style="57" customWidth="1"/>
    <col min="4127" max="4127" width="13.28515625" style="57" customWidth="1"/>
    <col min="4128" max="4128" width="2.7109375" style="57" customWidth="1"/>
    <col min="4129" max="4129" width="11.42578125" style="57"/>
    <col min="4130" max="4130" width="3" style="57" customWidth="1"/>
    <col min="4131" max="4352" width="11.42578125" style="57"/>
    <col min="4353" max="4353" width="22.5703125" style="57" customWidth="1"/>
    <col min="4354" max="4354" width="1.140625" style="57" customWidth="1"/>
    <col min="4355" max="4355" width="8.140625" style="57" customWidth="1"/>
    <col min="4356" max="4356" width="0" style="57" hidden="1" customWidth="1"/>
    <col min="4357" max="4357" width="1.140625" style="57" customWidth="1"/>
    <col min="4358" max="4358" width="8.5703125" style="57" customWidth="1"/>
    <col min="4359" max="4359" width="10.42578125" style="57" customWidth="1"/>
    <col min="4360" max="4360" width="1.140625" style="57" customWidth="1"/>
    <col min="4361" max="4361" width="8.5703125" style="57" customWidth="1"/>
    <col min="4362" max="4362" width="0" style="57" hidden="1" customWidth="1"/>
    <col min="4363" max="4363" width="1.140625" style="57" customWidth="1"/>
    <col min="4364" max="4364" width="8.5703125" style="57" customWidth="1"/>
    <col min="4365" max="4365" width="9" style="57" customWidth="1"/>
    <col min="4366" max="4366" width="1.140625" style="57" customWidth="1"/>
    <col min="4367" max="4367" width="10.42578125" style="57" customWidth="1"/>
    <col min="4368" max="4368" width="0" style="57" hidden="1" customWidth="1"/>
    <col min="4369" max="4369" width="1.140625" style="57" customWidth="1"/>
    <col min="4370" max="4370" width="10.42578125" style="57" customWidth="1"/>
    <col min="4371" max="4371" width="9" style="57" customWidth="1"/>
    <col min="4372" max="4372" width="1.140625" style="57" customWidth="1"/>
    <col min="4373" max="4373" width="7.140625" style="57" customWidth="1"/>
    <col min="4374" max="4374" width="0" style="57" hidden="1" customWidth="1"/>
    <col min="4375" max="4375" width="1.140625" style="57" customWidth="1"/>
    <col min="4376" max="4376" width="8" style="57" customWidth="1"/>
    <col min="4377" max="4377" width="9" style="57" customWidth="1"/>
    <col min="4378" max="4378" width="11.42578125" style="57"/>
    <col min="4379" max="4379" width="13.28515625" style="57" customWidth="1"/>
    <col min="4380" max="4380" width="7.42578125" style="57" customWidth="1"/>
    <col min="4381" max="4381" width="16.85546875" style="57" customWidth="1"/>
    <col min="4382" max="4382" width="2.85546875" style="57" customWidth="1"/>
    <col min="4383" max="4383" width="13.28515625" style="57" customWidth="1"/>
    <col min="4384" max="4384" width="2.7109375" style="57" customWidth="1"/>
    <col min="4385" max="4385" width="11.42578125" style="57"/>
    <col min="4386" max="4386" width="3" style="57" customWidth="1"/>
    <col min="4387" max="4608" width="11.42578125" style="57"/>
    <col min="4609" max="4609" width="22.5703125" style="57" customWidth="1"/>
    <col min="4610" max="4610" width="1.140625" style="57" customWidth="1"/>
    <col min="4611" max="4611" width="8.140625" style="57" customWidth="1"/>
    <col min="4612" max="4612" width="0" style="57" hidden="1" customWidth="1"/>
    <col min="4613" max="4613" width="1.140625" style="57" customWidth="1"/>
    <col min="4614" max="4614" width="8.5703125" style="57" customWidth="1"/>
    <col min="4615" max="4615" width="10.42578125" style="57" customWidth="1"/>
    <col min="4616" max="4616" width="1.140625" style="57" customWidth="1"/>
    <col min="4617" max="4617" width="8.5703125" style="57" customWidth="1"/>
    <col min="4618" max="4618" width="0" style="57" hidden="1" customWidth="1"/>
    <col min="4619" max="4619" width="1.140625" style="57" customWidth="1"/>
    <col min="4620" max="4620" width="8.5703125" style="57" customWidth="1"/>
    <col min="4621" max="4621" width="9" style="57" customWidth="1"/>
    <col min="4622" max="4622" width="1.140625" style="57" customWidth="1"/>
    <col min="4623" max="4623" width="10.42578125" style="57" customWidth="1"/>
    <col min="4624" max="4624" width="0" style="57" hidden="1" customWidth="1"/>
    <col min="4625" max="4625" width="1.140625" style="57" customWidth="1"/>
    <col min="4626" max="4626" width="10.42578125" style="57" customWidth="1"/>
    <col min="4627" max="4627" width="9" style="57" customWidth="1"/>
    <col min="4628" max="4628" width="1.140625" style="57" customWidth="1"/>
    <col min="4629" max="4629" width="7.140625" style="57" customWidth="1"/>
    <col min="4630" max="4630" width="0" style="57" hidden="1" customWidth="1"/>
    <col min="4631" max="4631" width="1.140625" style="57" customWidth="1"/>
    <col min="4632" max="4632" width="8" style="57" customWidth="1"/>
    <col min="4633" max="4633" width="9" style="57" customWidth="1"/>
    <col min="4634" max="4634" width="11.42578125" style="57"/>
    <col min="4635" max="4635" width="13.28515625" style="57" customWidth="1"/>
    <col min="4636" max="4636" width="7.42578125" style="57" customWidth="1"/>
    <col min="4637" max="4637" width="16.85546875" style="57" customWidth="1"/>
    <col min="4638" max="4638" width="2.85546875" style="57" customWidth="1"/>
    <col min="4639" max="4639" width="13.28515625" style="57" customWidth="1"/>
    <col min="4640" max="4640" width="2.7109375" style="57" customWidth="1"/>
    <col min="4641" max="4641" width="11.42578125" style="57"/>
    <col min="4642" max="4642" width="3" style="57" customWidth="1"/>
    <col min="4643" max="4864" width="11.42578125" style="57"/>
    <col min="4865" max="4865" width="22.5703125" style="57" customWidth="1"/>
    <col min="4866" max="4866" width="1.140625" style="57" customWidth="1"/>
    <col min="4867" max="4867" width="8.140625" style="57" customWidth="1"/>
    <col min="4868" max="4868" width="0" style="57" hidden="1" customWidth="1"/>
    <col min="4869" max="4869" width="1.140625" style="57" customWidth="1"/>
    <col min="4870" max="4870" width="8.5703125" style="57" customWidth="1"/>
    <col min="4871" max="4871" width="10.42578125" style="57" customWidth="1"/>
    <col min="4872" max="4872" width="1.140625" style="57" customWidth="1"/>
    <col min="4873" max="4873" width="8.5703125" style="57" customWidth="1"/>
    <col min="4874" max="4874" width="0" style="57" hidden="1" customWidth="1"/>
    <col min="4875" max="4875" width="1.140625" style="57" customWidth="1"/>
    <col min="4876" max="4876" width="8.5703125" style="57" customWidth="1"/>
    <col min="4877" max="4877" width="9" style="57" customWidth="1"/>
    <col min="4878" max="4878" width="1.140625" style="57" customWidth="1"/>
    <col min="4879" max="4879" width="10.42578125" style="57" customWidth="1"/>
    <col min="4880" max="4880" width="0" style="57" hidden="1" customWidth="1"/>
    <col min="4881" max="4881" width="1.140625" style="57" customWidth="1"/>
    <col min="4882" max="4882" width="10.42578125" style="57" customWidth="1"/>
    <col min="4883" max="4883" width="9" style="57" customWidth="1"/>
    <col min="4884" max="4884" width="1.140625" style="57" customWidth="1"/>
    <col min="4885" max="4885" width="7.140625" style="57" customWidth="1"/>
    <col min="4886" max="4886" width="0" style="57" hidden="1" customWidth="1"/>
    <col min="4887" max="4887" width="1.140625" style="57" customWidth="1"/>
    <col min="4888" max="4888" width="8" style="57" customWidth="1"/>
    <col min="4889" max="4889" width="9" style="57" customWidth="1"/>
    <col min="4890" max="4890" width="11.42578125" style="57"/>
    <col min="4891" max="4891" width="13.28515625" style="57" customWidth="1"/>
    <col min="4892" max="4892" width="7.42578125" style="57" customWidth="1"/>
    <col min="4893" max="4893" width="16.85546875" style="57" customWidth="1"/>
    <col min="4894" max="4894" width="2.85546875" style="57" customWidth="1"/>
    <col min="4895" max="4895" width="13.28515625" style="57" customWidth="1"/>
    <col min="4896" max="4896" width="2.7109375" style="57" customWidth="1"/>
    <col min="4897" max="4897" width="11.42578125" style="57"/>
    <col min="4898" max="4898" width="3" style="57" customWidth="1"/>
    <col min="4899" max="5120" width="11.42578125" style="57"/>
    <col min="5121" max="5121" width="22.5703125" style="57" customWidth="1"/>
    <col min="5122" max="5122" width="1.140625" style="57" customWidth="1"/>
    <col min="5123" max="5123" width="8.140625" style="57" customWidth="1"/>
    <col min="5124" max="5124" width="0" style="57" hidden="1" customWidth="1"/>
    <col min="5125" max="5125" width="1.140625" style="57" customWidth="1"/>
    <col min="5126" max="5126" width="8.5703125" style="57" customWidth="1"/>
    <col min="5127" max="5127" width="10.42578125" style="57" customWidth="1"/>
    <col min="5128" max="5128" width="1.140625" style="57" customWidth="1"/>
    <col min="5129" max="5129" width="8.5703125" style="57" customWidth="1"/>
    <col min="5130" max="5130" width="0" style="57" hidden="1" customWidth="1"/>
    <col min="5131" max="5131" width="1.140625" style="57" customWidth="1"/>
    <col min="5132" max="5132" width="8.5703125" style="57" customWidth="1"/>
    <col min="5133" max="5133" width="9" style="57" customWidth="1"/>
    <col min="5134" max="5134" width="1.140625" style="57" customWidth="1"/>
    <col min="5135" max="5135" width="10.42578125" style="57" customWidth="1"/>
    <col min="5136" max="5136" width="0" style="57" hidden="1" customWidth="1"/>
    <col min="5137" max="5137" width="1.140625" style="57" customWidth="1"/>
    <col min="5138" max="5138" width="10.42578125" style="57" customWidth="1"/>
    <col min="5139" max="5139" width="9" style="57" customWidth="1"/>
    <col min="5140" max="5140" width="1.140625" style="57" customWidth="1"/>
    <col min="5141" max="5141" width="7.140625" style="57" customWidth="1"/>
    <col min="5142" max="5142" width="0" style="57" hidden="1" customWidth="1"/>
    <col min="5143" max="5143" width="1.140625" style="57" customWidth="1"/>
    <col min="5144" max="5144" width="8" style="57" customWidth="1"/>
    <col min="5145" max="5145" width="9" style="57" customWidth="1"/>
    <col min="5146" max="5146" width="11.42578125" style="57"/>
    <col min="5147" max="5147" width="13.28515625" style="57" customWidth="1"/>
    <col min="5148" max="5148" width="7.42578125" style="57" customWidth="1"/>
    <col min="5149" max="5149" width="16.85546875" style="57" customWidth="1"/>
    <col min="5150" max="5150" width="2.85546875" style="57" customWidth="1"/>
    <col min="5151" max="5151" width="13.28515625" style="57" customWidth="1"/>
    <col min="5152" max="5152" width="2.7109375" style="57" customWidth="1"/>
    <col min="5153" max="5153" width="11.42578125" style="57"/>
    <col min="5154" max="5154" width="3" style="57" customWidth="1"/>
    <col min="5155" max="5376" width="11.42578125" style="57"/>
    <col min="5377" max="5377" width="22.5703125" style="57" customWidth="1"/>
    <col min="5378" max="5378" width="1.140625" style="57" customWidth="1"/>
    <col min="5379" max="5379" width="8.140625" style="57" customWidth="1"/>
    <col min="5380" max="5380" width="0" style="57" hidden="1" customWidth="1"/>
    <col min="5381" max="5381" width="1.140625" style="57" customWidth="1"/>
    <col min="5382" max="5382" width="8.5703125" style="57" customWidth="1"/>
    <col min="5383" max="5383" width="10.42578125" style="57" customWidth="1"/>
    <col min="5384" max="5384" width="1.140625" style="57" customWidth="1"/>
    <col min="5385" max="5385" width="8.5703125" style="57" customWidth="1"/>
    <col min="5386" max="5386" width="0" style="57" hidden="1" customWidth="1"/>
    <col min="5387" max="5387" width="1.140625" style="57" customWidth="1"/>
    <col min="5388" max="5388" width="8.5703125" style="57" customWidth="1"/>
    <col min="5389" max="5389" width="9" style="57" customWidth="1"/>
    <col min="5390" max="5390" width="1.140625" style="57" customWidth="1"/>
    <col min="5391" max="5391" width="10.42578125" style="57" customWidth="1"/>
    <col min="5392" max="5392" width="0" style="57" hidden="1" customWidth="1"/>
    <col min="5393" max="5393" width="1.140625" style="57" customWidth="1"/>
    <col min="5394" max="5394" width="10.42578125" style="57" customWidth="1"/>
    <col min="5395" max="5395" width="9" style="57" customWidth="1"/>
    <col min="5396" max="5396" width="1.140625" style="57" customWidth="1"/>
    <col min="5397" max="5397" width="7.140625" style="57" customWidth="1"/>
    <col min="5398" max="5398" width="0" style="57" hidden="1" customWidth="1"/>
    <col min="5399" max="5399" width="1.140625" style="57" customWidth="1"/>
    <col min="5400" max="5400" width="8" style="57" customWidth="1"/>
    <col min="5401" max="5401" width="9" style="57" customWidth="1"/>
    <col min="5402" max="5402" width="11.42578125" style="57"/>
    <col min="5403" max="5403" width="13.28515625" style="57" customWidth="1"/>
    <col min="5404" max="5404" width="7.42578125" style="57" customWidth="1"/>
    <col min="5405" max="5405" width="16.85546875" style="57" customWidth="1"/>
    <col min="5406" max="5406" width="2.85546875" style="57" customWidth="1"/>
    <col min="5407" max="5407" width="13.28515625" style="57" customWidth="1"/>
    <col min="5408" max="5408" width="2.7109375" style="57" customWidth="1"/>
    <col min="5409" max="5409" width="11.42578125" style="57"/>
    <col min="5410" max="5410" width="3" style="57" customWidth="1"/>
    <col min="5411" max="5632" width="11.42578125" style="57"/>
    <col min="5633" max="5633" width="22.5703125" style="57" customWidth="1"/>
    <col min="5634" max="5634" width="1.140625" style="57" customWidth="1"/>
    <col min="5635" max="5635" width="8.140625" style="57" customWidth="1"/>
    <col min="5636" max="5636" width="0" style="57" hidden="1" customWidth="1"/>
    <col min="5637" max="5637" width="1.140625" style="57" customWidth="1"/>
    <col min="5638" max="5638" width="8.5703125" style="57" customWidth="1"/>
    <col min="5639" max="5639" width="10.42578125" style="57" customWidth="1"/>
    <col min="5640" max="5640" width="1.140625" style="57" customWidth="1"/>
    <col min="5641" max="5641" width="8.5703125" style="57" customWidth="1"/>
    <col min="5642" max="5642" width="0" style="57" hidden="1" customWidth="1"/>
    <col min="5643" max="5643" width="1.140625" style="57" customWidth="1"/>
    <col min="5644" max="5644" width="8.5703125" style="57" customWidth="1"/>
    <col min="5645" max="5645" width="9" style="57" customWidth="1"/>
    <col min="5646" max="5646" width="1.140625" style="57" customWidth="1"/>
    <col min="5647" max="5647" width="10.42578125" style="57" customWidth="1"/>
    <col min="5648" max="5648" width="0" style="57" hidden="1" customWidth="1"/>
    <col min="5649" max="5649" width="1.140625" style="57" customWidth="1"/>
    <col min="5650" max="5650" width="10.42578125" style="57" customWidth="1"/>
    <col min="5651" max="5651" width="9" style="57" customWidth="1"/>
    <col min="5652" max="5652" width="1.140625" style="57" customWidth="1"/>
    <col min="5653" max="5653" width="7.140625" style="57" customWidth="1"/>
    <col min="5654" max="5654" width="0" style="57" hidden="1" customWidth="1"/>
    <col min="5655" max="5655" width="1.140625" style="57" customWidth="1"/>
    <col min="5656" max="5656" width="8" style="57" customWidth="1"/>
    <col min="5657" max="5657" width="9" style="57" customWidth="1"/>
    <col min="5658" max="5658" width="11.42578125" style="57"/>
    <col min="5659" max="5659" width="13.28515625" style="57" customWidth="1"/>
    <col min="5660" max="5660" width="7.42578125" style="57" customWidth="1"/>
    <col min="5661" max="5661" width="16.85546875" style="57" customWidth="1"/>
    <col min="5662" max="5662" width="2.85546875" style="57" customWidth="1"/>
    <col min="5663" max="5663" width="13.28515625" style="57" customWidth="1"/>
    <col min="5664" max="5664" width="2.7109375" style="57" customWidth="1"/>
    <col min="5665" max="5665" width="11.42578125" style="57"/>
    <col min="5666" max="5666" width="3" style="57" customWidth="1"/>
    <col min="5667" max="5888" width="11.42578125" style="57"/>
    <col min="5889" max="5889" width="22.5703125" style="57" customWidth="1"/>
    <col min="5890" max="5890" width="1.140625" style="57" customWidth="1"/>
    <col min="5891" max="5891" width="8.140625" style="57" customWidth="1"/>
    <col min="5892" max="5892" width="0" style="57" hidden="1" customWidth="1"/>
    <col min="5893" max="5893" width="1.140625" style="57" customWidth="1"/>
    <col min="5894" max="5894" width="8.5703125" style="57" customWidth="1"/>
    <col min="5895" max="5895" width="10.42578125" style="57" customWidth="1"/>
    <col min="5896" max="5896" width="1.140625" style="57" customWidth="1"/>
    <col min="5897" max="5897" width="8.5703125" style="57" customWidth="1"/>
    <col min="5898" max="5898" width="0" style="57" hidden="1" customWidth="1"/>
    <col min="5899" max="5899" width="1.140625" style="57" customWidth="1"/>
    <col min="5900" max="5900" width="8.5703125" style="57" customWidth="1"/>
    <col min="5901" max="5901" width="9" style="57" customWidth="1"/>
    <col min="5902" max="5902" width="1.140625" style="57" customWidth="1"/>
    <col min="5903" max="5903" width="10.42578125" style="57" customWidth="1"/>
    <col min="5904" max="5904" width="0" style="57" hidden="1" customWidth="1"/>
    <col min="5905" max="5905" width="1.140625" style="57" customWidth="1"/>
    <col min="5906" max="5906" width="10.42578125" style="57" customWidth="1"/>
    <col min="5907" max="5907" width="9" style="57" customWidth="1"/>
    <col min="5908" max="5908" width="1.140625" style="57" customWidth="1"/>
    <col min="5909" max="5909" width="7.140625" style="57" customWidth="1"/>
    <col min="5910" max="5910" width="0" style="57" hidden="1" customWidth="1"/>
    <col min="5911" max="5911" width="1.140625" style="57" customWidth="1"/>
    <col min="5912" max="5912" width="8" style="57" customWidth="1"/>
    <col min="5913" max="5913" width="9" style="57" customWidth="1"/>
    <col min="5914" max="5914" width="11.42578125" style="57"/>
    <col min="5915" max="5915" width="13.28515625" style="57" customWidth="1"/>
    <col min="5916" max="5916" width="7.42578125" style="57" customWidth="1"/>
    <col min="5917" max="5917" width="16.85546875" style="57" customWidth="1"/>
    <col min="5918" max="5918" width="2.85546875" style="57" customWidth="1"/>
    <col min="5919" max="5919" width="13.28515625" style="57" customWidth="1"/>
    <col min="5920" max="5920" width="2.7109375" style="57" customWidth="1"/>
    <col min="5921" max="5921" width="11.42578125" style="57"/>
    <col min="5922" max="5922" width="3" style="57" customWidth="1"/>
    <col min="5923" max="6144" width="11.42578125" style="57"/>
    <col min="6145" max="6145" width="22.5703125" style="57" customWidth="1"/>
    <col min="6146" max="6146" width="1.140625" style="57" customWidth="1"/>
    <col min="6147" max="6147" width="8.140625" style="57" customWidth="1"/>
    <col min="6148" max="6148" width="0" style="57" hidden="1" customWidth="1"/>
    <col min="6149" max="6149" width="1.140625" style="57" customWidth="1"/>
    <col min="6150" max="6150" width="8.5703125" style="57" customWidth="1"/>
    <col min="6151" max="6151" width="10.42578125" style="57" customWidth="1"/>
    <col min="6152" max="6152" width="1.140625" style="57" customWidth="1"/>
    <col min="6153" max="6153" width="8.5703125" style="57" customWidth="1"/>
    <col min="6154" max="6154" width="0" style="57" hidden="1" customWidth="1"/>
    <col min="6155" max="6155" width="1.140625" style="57" customWidth="1"/>
    <col min="6156" max="6156" width="8.5703125" style="57" customWidth="1"/>
    <col min="6157" max="6157" width="9" style="57" customWidth="1"/>
    <col min="6158" max="6158" width="1.140625" style="57" customWidth="1"/>
    <col min="6159" max="6159" width="10.42578125" style="57" customWidth="1"/>
    <col min="6160" max="6160" width="0" style="57" hidden="1" customWidth="1"/>
    <col min="6161" max="6161" width="1.140625" style="57" customWidth="1"/>
    <col min="6162" max="6162" width="10.42578125" style="57" customWidth="1"/>
    <col min="6163" max="6163" width="9" style="57" customWidth="1"/>
    <col min="6164" max="6164" width="1.140625" style="57" customWidth="1"/>
    <col min="6165" max="6165" width="7.140625" style="57" customWidth="1"/>
    <col min="6166" max="6166" width="0" style="57" hidden="1" customWidth="1"/>
    <col min="6167" max="6167" width="1.140625" style="57" customWidth="1"/>
    <col min="6168" max="6168" width="8" style="57" customWidth="1"/>
    <col min="6169" max="6169" width="9" style="57" customWidth="1"/>
    <col min="6170" max="6170" width="11.42578125" style="57"/>
    <col min="6171" max="6171" width="13.28515625" style="57" customWidth="1"/>
    <col min="6172" max="6172" width="7.42578125" style="57" customWidth="1"/>
    <col min="6173" max="6173" width="16.85546875" style="57" customWidth="1"/>
    <col min="6174" max="6174" width="2.85546875" style="57" customWidth="1"/>
    <col min="6175" max="6175" width="13.28515625" style="57" customWidth="1"/>
    <col min="6176" max="6176" width="2.7109375" style="57" customWidth="1"/>
    <col min="6177" max="6177" width="11.42578125" style="57"/>
    <col min="6178" max="6178" width="3" style="57" customWidth="1"/>
    <col min="6179" max="6400" width="11.42578125" style="57"/>
    <col min="6401" max="6401" width="22.5703125" style="57" customWidth="1"/>
    <col min="6402" max="6402" width="1.140625" style="57" customWidth="1"/>
    <col min="6403" max="6403" width="8.140625" style="57" customWidth="1"/>
    <col min="6404" max="6404" width="0" style="57" hidden="1" customWidth="1"/>
    <col min="6405" max="6405" width="1.140625" style="57" customWidth="1"/>
    <col min="6406" max="6406" width="8.5703125" style="57" customWidth="1"/>
    <col min="6407" max="6407" width="10.42578125" style="57" customWidth="1"/>
    <col min="6408" max="6408" width="1.140625" style="57" customWidth="1"/>
    <col min="6409" max="6409" width="8.5703125" style="57" customWidth="1"/>
    <col min="6410" max="6410" width="0" style="57" hidden="1" customWidth="1"/>
    <col min="6411" max="6411" width="1.140625" style="57" customWidth="1"/>
    <col min="6412" max="6412" width="8.5703125" style="57" customWidth="1"/>
    <col min="6413" max="6413" width="9" style="57" customWidth="1"/>
    <col min="6414" max="6414" width="1.140625" style="57" customWidth="1"/>
    <col min="6415" max="6415" width="10.42578125" style="57" customWidth="1"/>
    <col min="6416" max="6416" width="0" style="57" hidden="1" customWidth="1"/>
    <col min="6417" max="6417" width="1.140625" style="57" customWidth="1"/>
    <col min="6418" max="6418" width="10.42578125" style="57" customWidth="1"/>
    <col min="6419" max="6419" width="9" style="57" customWidth="1"/>
    <col min="6420" max="6420" width="1.140625" style="57" customWidth="1"/>
    <col min="6421" max="6421" width="7.140625" style="57" customWidth="1"/>
    <col min="6422" max="6422" width="0" style="57" hidden="1" customWidth="1"/>
    <col min="6423" max="6423" width="1.140625" style="57" customWidth="1"/>
    <col min="6424" max="6424" width="8" style="57" customWidth="1"/>
    <col min="6425" max="6425" width="9" style="57" customWidth="1"/>
    <col min="6426" max="6426" width="11.42578125" style="57"/>
    <col min="6427" max="6427" width="13.28515625" style="57" customWidth="1"/>
    <col min="6428" max="6428" width="7.42578125" style="57" customWidth="1"/>
    <col min="6429" max="6429" width="16.85546875" style="57" customWidth="1"/>
    <col min="6430" max="6430" width="2.85546875" style="57" customWidth="1"/>
    <col min="6431" max="6431" width="13.28515625" style="57" customWidth="1"/>
    <col min="6432" max="6432" width="2.7109375" style="57" customWidth="1"/>
    <col min="6433" max="6433" width="11.42578125" style="57"/>
    <col min="6434" max="6434" width="3" style="57" customWidth="1"/>
    <col min="6435" max="6656" width="11.42578125" style="57"/>
    <col min="6657" max="6657" width="22.5703125" style="57" customWidth="1"/>
    <col min="6658" max="6658" width="1.140625" style="57" customWidth="1"/>
    <col min="6659" max="6659" width="8.140625" style="57" customWidth="1"/>
    <col min="6660" max="6660" width="0" style="57" hidden="1" customWidth="1"/>
    <col min="6661" max="6661" width="1.140625" style="57" customWidth="1"/>
    <col min="6662" max="6662" width="8.5703125" style="57" customWidth="1"/>
    <col min="6663" max="6663" width="10.42578125" style="57" customWidth="1"/>
    <col min="6664" max="6664" width="1.140625" style="57" customWidth="1"/>
    <col min="6665" max="6665" width="8.5703125" style="57" customWidth="1"/>
    <col min="6666" max="6666" width="0" style="57" hidden="1" customWidth="1"/>
    <col min="6667" max="6667" width="1.140625" style="57" customWidth="1"/>
    <col min="6668" max="6668" width="8.5703125" style="57" customWidth="1"/>
    <col min="6669" max="6669" width="9" style="57" customWidth="1"/>
    <col min="6670" max="6670" width="1.140625" style="57" customWidth="1"/>
    <col min="6671" max="6671" width="10.42578125" style="57" customWidth="1"/>
    <col min="6672" max="6672" width="0" style="57" hidden="1" customWidth="1"/>
    <col min="6673" max="6673" width="1.140625" style="57" customWidth="1"/>
    <col min="6674" max="6674" width="10.42578125" style="57" customWidth="1"/>
    <col min="6675" max="6675" width="9" style="57" customWidth="1"/>
    <col min="6676" max="6676" width="1.140625" style="57" customWidth="1"/>
    <col min="6677" max="6677" width="7.140625" style="57" customWidth="1"/>
    <col min="6678" max="6678" width="0" style="57" hidden="1" customWidth="1"/>
    <col min="6679" max="6679" width="1.140625" style="57" customWidth="1"/>
    <col min="6680" max="6680" width="8" style="57" customWidth="1"/>
    <col min="6681" max="6681" width="9" style="57" customWidth="1"/>
    <col min="6682" max="6682" width="11.42578125" style="57"/>
    <col min="6683" max="6683" width="13.28515625" style="57" customWidth="1"/>
    <col min="6684" max="6684" width="7.42578125" style="57" customWidth="1"/>
    <col min="6685" max="6685" width="16.85546875" style="57" customWidth="1"/>
    <col min="6686" max="6686" width="2.85546875" style="57" customWidth="1"/>
    <col min="6687" max="6687" width="13.28515625" style="57" customWidth="1"/>
    <col min="6688" max="6688" width="2.7109375" style="57" customWidth="1"/>
    <col min="6689" max="6689" width="11.42578125" style="57"/>
    <col min="6690" max="6690" width="3" style="57" customWidth="1"/>
    <col min="6691" max="6912" width="11.42578125" style="57"/>
    <col min="6913" max="6913" width="22.5703125" style="57" customWidth="1"/>
    <col min="6914" max="6914" width="1.140625" style="57" customWidth="1"/>
    <col min="6915" max="6915" width="8.140625" style="57" customWidth="1"/>
    <col min="6916" max="6916" width="0" style="57" hidden="1" customWidth="1"/>
    <col min="6917" max="6917" width="1.140625" style="57" customWidth="1"/>
    <col min="6918" max="6918" width="8.5703125" style="57" customWidth="1"/>
    <col min="6919" max="6919" width="10.42578125" style="57" customWidth="1"/>
    <col min="6920" max="6920" width="1.140625" style="57" customWidth="1"/>
    <col min="6921" max="6921" width="8.5703125" style="57" customWidth="1"/>
    <col min="6922" max="6922" width="0" style="57" hidden="1" customWidth="1"/>
    <col min="6923" max="6923" width="1.140625" style="57" customWidth="1"/>
    <col min="6924" max="6924" width="8.5703125" style="57" customWidth="1"/>
    <col min="6925" max="6925" width="9" style="57" customWidth="1"/>
    <col min="6926" max="6926" width="1.140625" style="57" customWidth="1"/>
    <col min="6927" max="6927" width="10.42578125" style="57" customWidth="1"/>
    <col min="6928" max="6928" width="0" style="57" hidden="1" customWidth="1"/>
    <col min="6929" max="6929" width="1.140625" style="57" customWidth="1"/>
    <col min="6930" max="6930" width="10.42578125" style="57" customWidth="1"/>
    <col min="6931" max="6931" width="9" style="57" customWidth="1"/>
    <col min="6932" max="6932" width="1.140625" style="57" customWidth="1"/>
    <col min="6933" max="6933" width="7.140625" style="57" customWidth="1"/>
    <col min="6934" max="6934" width="0" style="57" hidden="1" customWidth="1"/>
    <col min="6935" max="6935" width="1.140625" style="57" customWidth="1"/>
    <col min="6936" max="6936" width="8" style="57" customWidth="1"/>
    <col min="6937" max="6937" width="9" style="57" customWidth="1"/>
    <col min="6938" max="6938" width="11.42578125" style="57"/>
    <col min="6939" max="6939" width="13.28515625" style="57" customWidth="1"/>
    <col min="6940" max="6940" width="7.42578125" style="57" customWidth="1"/>
    <col min="6941" max="6941" width="16.85546875" style="57" customWidth="1"/>
    <col min="6942" max="6942" width="2.85546875" style="57" customWidth="1"/>
    <col min="6943" max="6943" width="13.28515625" style="57" customWidth="1"/>
    <col min="6944" max="6944" width="2.7109375" style="57" customWidth="1"/>
    <col min="6945" max="6945" width="11.42578125" style="57"/>
    <col min="6946" max="6946" width="3" style="57" customWidth="1"/>
    <col min="6947" max="7168" width="11.42578125" style="57"/>
    <col min="7169" max="7169" width="22.5703125" style="57" customWidth="1"/>
    <col min="7170" max="7170" width="1.140625" style="57" customWidth="1"/>
    <col min="7171" max="7171" width="8.140625" style="57" customWidth="1"/>
    <col min="7172" max="7172" width="0" style="57" hidden="1" customWidth="1"/>
    <col min="7173" max="7173" width="1.140625" style="57" customWidth="1"/>
    <col min="7174" max="7174" width="8.5703125" style="57" customWidth="1"/>
    <col min="7175" max="7175" width="10.42578125" style="57" customWidth="1"/>
    <col min="7176" max="7176" width="1.140625" style="57" customWidth="1"/>
    <col min="7177" max="7177" width="8.5703125" style="57" customWidth="1"/>
    <col min="7178" max="7178" width="0" style="57" hidden="1" customWidth="1"/>
    <col min="7179" max="7179" width="1.140625" style="57" customWidth="1"/>
    <col min="7180" max="7180" width="8.5703125" style="57" customWidth="1"/>
    <col min="7181" max="7181" width="9" style="57" customWidth="1"/>
    <col min="7182" max="7182" width="1.140625" style="57" customWidth="1"/>
    <col min="7183" max="7183" width="10.42578125" style="57" customWidth="1"/>
    <col min="7184" max="7184" width="0" style="57" hidden="1" customWidth="1"/>
    <col min="7185" max="7185" width="1.140625" style="57" customWidth="1"/>
    <col min="7186" max="7186" width="10.42578125" style="57" customWidth="1"/>
    <col min="7187" max="7187" width="9" style="57" customWidth="1"/>
    <col min="7188" max="7188" width="1.140625" style="57" customWidth="1"/>
    <col min="7189" max="7189" width="7.140625" style="57" customWidth="1"/>
    <col min="7190" max="7190" width="0" style="57" hidden="1" customWidth="1"/>
    <col min="7191" max="7191" width="1.140625" style="57" customWidth="1"/>
    <col min="7192" max="7192" width="8" style="57" customWidth="1"/>
    <col min="7193" max="7193" width="9" style="57" customWidth="1"/>
    <col min="7194" max="7194" width="11.42578125" style="57"/>
    <col min="7195" max="7195" width="13.28515625" style="57" customWidth="1"/>
    <col min="7196" max="7196" width="7.42578125" style="57" customWidth="1"/>
    <col min="7197" max="7197" width="16.85546875" style="57" customWidth="1"/>
    <col min="7198" max="7198" width="2.85546875" style="57" customWidth="1"/>
    <col min="7199" max="7199" width="13.28515625" style="57" customWidth="1"/>
    <col min="7200" max="7200" width="2.7109375" style="57" customWidth="1"/>
    <col min="7201" max="7201" width="11.42578125" style="57"/>
    <col min="7202" max="7202" width="3" style="57" customWidth="1"/>
    <col min="7203" max="7424" width="11.42578125" style="57"/>
    <col min="7425" max="7425" width="22.5703125" style="57" customWidth="1"/>
    <col min="7426" max="7426" width="1.140625" style="57" customWidth="1"/>
    <col min="7427" max="7427" width="8.140625" style="57" customWidth="1"/>
    <col min="7428" max="7428" width="0" style="57" hidden="1" customWidth="1"/>
    <col min="7429" max="7429" width="1.140625" style="57" customWidth="1"/>
    <col min="7430" max="7430" width="8.5703125" style="57" customWidth="1"/>
    <col min="7431" max="7431" width="10.42578125" style="57" customWidth="1"/>
    <col min="7432" max="7432" width="1.140625" style="57" customWidth="1"/>
    <col min="7433" max="7433" width="8.5703125" style="57" customWidth="1"/>
    <col min="7434" max="7434" width="0" style="57" hidden="1" customWidth="1"/>
    <col min="7435" max="7435" width="1.140625" style="57" customWidth="1"/>
    <col min="7436" max="7436" width="8.5703125" style="57" customWidth="1"/>
    <col min="7437" max="7437" width="9" style="57" customWidth="1"/>
    <col min="7438" max="7438" width="1.140625" style="57" customWidth="1"/>
    <col min="7439" max="7439" width="10.42578125" style="57" customWidth="1"/>
    <col min="7440" max="7440" width="0" style="57" hidden="1" customWidth="1"/>
    <col min="7441" max="7441" width="1.140625" style="57" customWidth="1"/>
    <col min="7442" max="7442" width="10.42578125" style="57" customWidth="1"/>
    <col min="7443" max="7443" width="9" style="57" customWidth="1"/>
    <col min="7444" max="7444" width="1.140625" style="57" customWidth="1"/>
    <col min="7445" max="7445" width="7.140625" style="57" customWidth="1"/>
    <col min="7446" max="7446" width="0" style="57" hidden="1" customWidth="1"/>
    <col min="7447" max="7447" width="1.140625" style="57" customWidth="1"/>
    <col min="7448" max="7448" width="8" style="57" customWidth="1"/>
    <col min="7449" max="7449" width="9" style="57" customWidth="1"/>
    <col min="7450" max="7450" width="11.42578125" style="57"/>
    <col min="7451" max="7451" width="13.28515625" style="57" customWidth="1"/>
    <col min="7452" max="7452" width="7.42578125" style="57" customWidth="1"/>
    <col min="7453" max="7453" width="16.85546875" style="57" customWidth="1"/>
    <col min="7454" max="7454" width="2.85546875" style="57" customWidth="1"/>
    <col min="7455" max="7455" width="13.28515625" style="57" customWidth="1"/>
    <col min="7456" max="7456" width="2.7109375" style="57" customWidth="1"/>
    <col min="7457" max="7457" width="11.42578125" style="57"/>
    <col min="7458" max="7458" width="3" style="57" customWidth="1"/>
    <col min="7459" max="7680" width="11.42578125" style="57"/>
    <col min="7681" max="7681" width="22.5703125" style="57" customWidth="1"/>
    <col min="7682" max="7682" width="1.140625" style="57" customWidth="1"/>
    <col min="7683" max="7683" width="8.140625" style="57" customWidth="1"/>
    <col min="7684" max="7684" width="0" style="57" hidden="1" customWidth="1"/>
    <col min="7685" max="7685" width="1.140625" style="57" customWidth="1"/>
    <col min="7686" max="7686" width="8.5703125" style="57" customWidth="1"/>
    <col min="7687" max="7687" width="10.42578125" style="57" customWidth="1"/>
    <col min="7688" max="7688" width="1.140625" style="57" customWidth="1"/>
    <col min="7689" max="7689" width="8.5703125" style="57" customWidth="1"/>
    <col min="7690" max="7690" width="0" style="57" hidden="1" customWidth="1"/>
    <col min="7691" max="7691" width="1.140625" style="57" customWidth="1"/>
    <col min="7692" max="7692" width="8.5703125" style="57" customWidth="1"/>
    <col min="7693" max="7693" width="9" style="57" customWidth="1"/>
    <col min="7694" max="7694" width="1.140625" style="57" customWidth="1"/>
    <col min="7695" max="7695" width="10.42578125" style="57" customWidth="1"/>
    <col min="7696" max="7696" width="0" style="57" hidden="1" customWidth="1"/>
    <col min="7697" max="7697" width="1.140625" style="57" customWidth="1"/>
    <col min="7698" max="7698" width="10.42578125" style="57" customWidth="1"/>
    <col min="7699" max="7699" width="9" style="57" customWidth="1"/>
    <col min="7700" max="7700" width="1.140625" style="57" customWidth="1"/>
    <col min="7701" max="7701" width="7.140625" style="57" customWidth="1"/>
    <col min="7702" max="7702" width="0" style="57" hidden="1" customWidth="1"/>
    <col min="7703" max="7703" width="1.140625" style="57" customWidth="1"/>
    <col min="7704" max="7704" width="8" style="57" customWidth="1"/>
    <col min="7705" max="7705" width="9" style="57" customWidth="1"/>
    <col min="7706" max="7706" width="11.42578125" style="57"/>
    <col min="7707" max="7707" width="13.28515625" style="57" customWidth="1"/>
    <col min="7708" max="7708" width="7.42578125" style="57" customWidth="1"/>
    <col min="7709" max="7709" width="16.85546875" style="57" customWidth="1"/>
    <col min="7710" max="7710" width="2.85546875" style="57" customWidth="1"/>
    <col min="7711" max="7711" width="13.28515625" style="57" customWidth="1"/>
    <col min="7712" max="7712" width="2.7109375" style="57" customWidth="1"/>
    <col min="7713" max="7713" width="11.42578125" style="57"/>
    <col min="7714" max="7714" width="3" style="57" customWidth="1"/>
    <col min="7715" max="7936" width="11.42578125" style="57"/>
    <col min="7937" max="7937" width="22.5703125" style="57" customWidth="1"/>
    <col min="7938" max="7938" width="1.140625" style="57" customWidth="1"/>
    <col min="7939" max="7939" width="8.140625" style="57" customWidth="1"/>
    <col min="7940" max="7940" width="0" style="57" hidden="1" customWidth="1"/>
    <col min="7941" max="7941" width="1.140625" style="57" customWidth="1"/>
    <col min="7942" max="7942" width="8.5703125" style="57" customWidth="1"/>
    <col min="7943" max="7943" width="10.42578125" style="57" customWidth="1"/>
    <col min="7944" max="7944" width="1.140625" style="57" customWidth="1"/>
    <col min="7945" max="7945" width="8.5703125" style="57" customWidth="1"/>
    <col min="7946" max="7946" width="0" style="57" hidden="1" customWidth="1"/>
    <col min="7947" max="7947" width="1.140625" style="57" customWidth="1"/>
    <col min="7948" max="7948" width="8.5703125" style="57" customWidth="1"/>
    <col min="7949" max="7949" width="9" style="57" customWidth="1"/>
    <col min="7950" max="7950" width="1.140625" style="57" customWidth="1"/>
    <col min="7951" max="7951" width="10.42578125" style="57" customWidth="1"/>
    <col min="7952" max="7952" width="0" style="57" hidden="1" customWidth="1"/>
    <col min="7953" max="7953" width="1.140625" style="57" customWidth="1"/>
    <col min="7954" max="7954" width="10.42578125" style="57" customWidth="1"/>
    <col min="7955" max="7955" width="9" style="57" customWidth="1"/>
    <col min="7956" max="7956" width="1.140625" style="57" customWidth="1"/>
    <col min="7957" max="7957" width="7.140625" style="57" customWidth="1"/>
    <col min="7958" max="7958" width="0" style="57" hidden="1" customWidth="1"/>
    <col min="7959" max="7959" width="1.140625" style="57" customWidth="1"/>
    <col min="7960" max="7960" width="8" style="57" customWidth="1"/>
    <col min="7961" max="7961" width="9" style="57" customWidth="1"/>
    <col min="7962" max="7962" width="11.42578125" style="57"/>
    <col min="7963" max="7963" width="13.28515625" style="57" customWidth="1"/>
    <col min="7964" max="7964" width="7.42578125" style="57" customWidth="1"/>
    <col min="7965" max="7965" width="16.85546875" style="57" customWidth="1"/>
    <col min="7966" max="7966" width="2.85546875" style="57" customWidth="1"/>
    <col min="7967" max="7967" width="13.28515625" style="57" customWidth="1"/>
    <col min="7968" max="7968" width="2.7109375" style="57" customWidth="1"/>
    <col min="7969" max="7969" width="11.42578125" style="57"/>
    <col min="7970" max="7970" width="3" style="57" customWidth="1"/>
    <col min="7971" max="8192" width="11.42578125" style="57"/>
    <col min="8193" max="8193" width="22.5703125" style="57" customWidth="1"/>
    <col min="8194" max="8194" width="1.140625" style="57" customWidth="1"/>
    <col min="8195" max="8195" width="8.140625" style="57" customWidth="1"/>
    <col min="8196" max="8196" width="0" style="57" hidden="1" customWidth="1"/>
    <col min="8197" max="8197" width="1.140625" style="57" customWidth="1"/>
    <col min="8198" max="8198" width="8.5703125" style="57" customWidth="1"/>
    <col min="8199" max="8199" width="10.42578125" style="57" customWidth="1"/>
    <col min="8200" max="8200" width="1.140625" style="57" customWidth="1"/>
    <col min="8201" max="8201" width="8.5703125" style="57" customWidth="1"/>
    <col min="8202" max="8202" width="0" style="57" hidden="1" customWidth="1"/>
    <col min="8203" max="8203" width="1.140625" style="57" customWidth="1"/>
    <col min="8204" max="8204" width="8.5703125" style="57" customWidth="1"/>
    <col min="8205" max="8205" width="9" style="57" customWidth="1"/>
    <col min="8206" max="8206" width="1.140625" style="57" customWidth="1"/>
    <col min="8207" max="8207" width="10.42578125" style="57" customWidth="1"/>
    <col min="8208" max="8208" width="0" style="57" hidden="1" customWidth="1"/>
    <col min="8209" max="8209" width="1.140625" style="57" customWidth="1"/>
    <col min="8210" max="8210" width="10.42578125" style="57" customWidth="1"/>
    <col min="8211" max="8211" width="9" style="57" customWidth="1"/>
    <col min="8212" max="8212" width="1.140625" style="57" customWidth="1"/>
    <col min="8213" max="8213" width="7.140625" style="57" customWidth="1"/>
    <col min="8214" max="8214" width="0" style="57" hidden="1" customWidth="1"/>
    <col min="8215" max="8215" width="1.140625" style="57" customWidth="1"/>
    <col min="8216" max="8216" width="8" style="57" customWidth="1"/>
    <col min="8217" max="8217" width="9" style="57" customWidth="1"/>
    <col min="8218" max="8218" width="11.42578125" style="57"/>
    <col min="8219" max="8219" width="13.28515625" style="57" customWidth="1"/>
    <col min="8220" max="8220" width="7.42578125" style="57" customWidth="1"/>
    <col min="8221" max="8221" width="16.85546875" style="57" customWidth="1"/>
    <col min="8222" max="8222" width="2.85546875" style="57" customWidth="1"/>
    <col min="8223" max="8223" width="13.28515625" style="57" customWidth="1"/>
    <col min="8224" max="8224" width="2.7109375" style="57" customWidth="1"/>
    <col min="8225" max="8225" width="11.42578125" style="57"/>
    <col min="8226" max="8226" width="3" style="57" customWidth="1"/>
    <col min="8227" max="8448" width="11.42578125" style="57"/>
    <col min="8449" max="8449" width="22.5703125" style="57" customWidth="1"/>
    <col min="8450" max="8450" width="1.140625" style="57" customWidth="1"/>
    <col min="8451" max="8451" width="8.140625" style="57" customWidth="1"/>
    <col min="8452" max="8452" width="0" style="57" hidden="1" customWidth="1"/>
    <col min="8453" max="8453" width="1.140625" style="57" customWidth="1"/>
    <col min="8454" max="8454" width="8.5703125" style="57" customWidth="1"/>
    <col min="8455" max="8455" width="10.42578125" style="57" customWidth="1"/>
    <col min="8456" max="8456" width="1.140625" style="57" customWidth="1"/>
    <col min="8457" max="8457" width="8.5703125" style="57" customWidth="1"/>
    <col min="8458" max="8458" width="0" style="57" hidden="1" customWidth="1"/>
    <col min="8459" max="8459" width="1.140625" style="57" customWidth="1"/>
    <col min="8460" max="8460" width="8.5703125" style="57" customWidth="1"/>
    <col min="8461" max="8461" width="9" style="57" customWidth="1"/>
    <col min="8462" max="8462" width="1.140625" style="57" customWidth="1"/>
    <col min="8463" max="8463" width="10.42578125" style="57" customWidth="1"/>
    <col min="8464" max="8464" width="0" style="57" hidden="1" customWidth="1"/>
    <col min="8465" max="8465" width="1.140625" style="57" customWidth="1"/>
    <col min="8466" max="8466" width="10.42578125" style="57" customWidth="1"/>
    <col min="8467" max="8467" width="9" style="57" customWidth="1"/>
    <col min="8468" max="8468" width="1.140625" style="57" customWidth="1"/>
    <col min="8469" max="8469" width="7.140625" style="57" customWidth="1"/>
    <col min="8470" max="8470" width="0" style="57" hidden="1" customWidth="1"/>
    <col min="8471" max="8471" width="1.140625" style="57" customWidth="1"/>
    <col min="8472" max="8472" width="8" style="57" customWidth="1"/>
    <col min="8473" max="8473" width="9" style="57" customWidth="1"/>
    <col min="8474" max="8474" width="11.42578125" style="57"/>
    <col min="8475" max="8475" width="13.28515625" style="57" customWidth="1"/>
    <col min="8476" max="8476" width="7.42578125" style="57" customWidth="1"/>
    <col min="8477" max="8477" width="16.85546875" style="57" customWidth="1"/>
    <col min="8478" max="8478" width="2.85546875" style="57" customWidth="1"/>
    <col min="8479" max="8479" width="13.28515625" style="57" customWidth="1"/>
    <col min="8480" max="8480" width="2.7109375" style="57" customWidth="1"/>
    <col min="8481" max="8481" width="11.42578125" style="57"/>
    <col min="8482" max="8482" width="3" style="57" customWidth="1"/>
    <col min="8483" max="8704" width="11.42578125" style="57"/>
    <col min="8705" max="8705" width="22.5703125" style="57" customWidth="1"/>
    <col min="8706" max="8706" width="1.140625" style="57" customWidth="1"/>
    <col min="8707" max="8707" width="8.140625" style="57" customWidth="1"/>
    <col min="8708" max="8708" width="0" style="57" hidden="1" customWidth="1"/>
    <col min="8709" max="8709" width="1.140625" style="57" customWidth="1"/>
    <col min="8710" max="8710" width="8.5703125" style="57" customWidth="1"/>
    <col min="8711" max="8711" width="10.42578125" style="57" customWidth="1"/>
    <col min="8712" max="8712" width="1.140625" style="57" customWidth="1"/>
    <col min="8713" max="8713" width="8.5703125" style="57" customWidth="1"/>
    <col min="8714" max="8714" width="0" style="57" hidden="1" customWidth="1"/>
    <col min="8715" max="8715" width="1.140625" style="57" customWidth="1"/>
    <col min="8716" max="8716" width="8.5703125" style="57" customWidth="1"/>
    <col min="8717" max="8717" width="9" style="57" customWidth="1"/>
    <col min="8718" max="8718" width="1.140625" style="57" customWidth="1"/>
    <col min="8719" max="8719" width="10.42578125" style="57" customWidth="1"/>
    <col min="8720" max="8720" width="0" style="57" hidden="1" customWidth="1"/>
    <col min="8721" max="8721" width="1.140625" style="57" customWidth="1"/>
    <col min="8722" max="8722" width="10.42578125" style="57" customWidth="1"/>
    <col min="8723" max="8723" width="9" style="57" customWidth="1"/>
    <col min="8724" max="8724" width="1.140625" style="57" customWidth="1"/>
    <col min="8725" max="8725" width="7.140625" style="57" customWidth="1"/>
    <col min="8726" max="8726" width="0" style="57" hidden="1" customWidth="1"/>
    <col min="8727" max="8727" width="1.140625" style="57" customWidth="1"/>
    <col min="8728" max="8728" width="8" style="57" customWidth="1"/>
    <col min="8729" max="8729" width="9" style="57" customWidth="1"/>
    <col min="8730" max="8730" width="11.42578125" style="57"/>
    <col min="8731" max="8731" width="13.28515625" style="57" customWidth="1"/>
    <col min="8732" max="8732" width="7.42578125" style="57" customWidth="1"/>
    <col min="8733" max="8733" width="16.85546875" style="57" customWidth="1"/>
    <col min="8734" max="8734" width="2.85546875" style="57" customWidth="1"/>
    <col min="8735" max="8735" width="13.28515625" style="57" customWidth="1"/>
    <col min="8736" max="8736" width="2.7109375" style="57" customWidth="1"/>
    <col min="8737" max="8737" width="11.42578125" style="57"/>
    <col min="8738" max="8738" width="3" style="57" customWidth="1"/>
    <col min="8739" max="8960" width="11.42578125" style="57"/>
    <col min="8961" max="8961" width="22.5703125" style="57" customWidth="1"/>
    <col min="8962" max="8962" width="1.140625" style="57" customWidth="1"/>
    <col min="8963" max="8963" width="8.140625" style="57" customWidth="1"/>
    <col min="8964" max="8964" width="0" style="57" hidden="1" customWidth="1"/>
    <col min="8965" max="8965" width="1.140625" style="57" customWidth="1"/>
    <col min="8966" max="8966" width="8.5703125" style="57" customWidth="1"/>
    <col min="8967" max="8967" width="10.42578125" style="57" customWidth="1"/>
    <col min="8968" max="8968" width="1.140625" style="57" customWidth="1"/>
    <col min="8969" max="8969" width="8.5703125" style="57" customWidth="1"/>
    <col min="8970" max="8970" width="0" style="57" hidden="1" customWidth="1"/>
    <col min="8971" max="8971" width="1.140625" style="57" customWidth="1"/>
    <col min="8972" max="8972" width="8.5703125" style="57" customWidth="1"/>
    <col min="8973" max="8973" width="9" style="57" customWidth="1"/>
    <col min="8974" max="8974" width="1.140625" style="57" customWidth="1"/>
    <col min="8975" max="8975" width="10.42578125" style="57" customWidth="1"/>
    <col min="8976" max="8976" width="0" style="57" hidden="1" customWidth="1"/>
    <col min="8977" max="8977" width="1.140625" style="57" customWidth="1"/>
    <col min="8978" max="8978" width="10.42578125" style="57" customWidth="1"/>
    <col min="8979" max="8979" width="9" style="57" customWidth="1"/>
    <col min="8980" max="8980" width="1.140625" style="57" customWidth="1"/>
    <col min="8981" max="8981" width="7.140625" style="57" customWidth="1"/>
    <col min="8982" max="8982" width="0" style="57" hidden="1" customWidth="1"/>
    <col min="8983" max="8983" width="1.140625" style="57" customWidth="1"/>
    <col min="8984" max="8984" width="8" style="57" customWidth="1"/>
    <col min="8985" max="8985" width="9" style="57" customWidth="1"/>
    <col min="8986" max="8986" width="11.42578125" style="57"/>
    <col min="8987" max="8987" width="13.28515625" style="57" customWidth="1"/>
    <col min="8988" max="8988" width="7.42578125" style="57" customWidth="1"/>
    <col min="8989" max="8989" width="16.85546875" style="57" customWidth="1"/>
    <col min="8990" max="8990" width="2.85546875" style="57" customWidth="1"/>
    <col min="8991" max="8991" width="13.28515625" style="57" customWidth="1"/>
    <col min="8992" max="8992" width="2.7109375" style="57" customWidth="1"/>
    <col min="8993" max="8993" width="11.42578125" style="57"/>
    <col min="8994" max="8994" width="3" style="57" customWidth="1"/>
    <col min="8995" max="9216" width="11.42578125" style="57"/>
    <col min="9217" max="9217" width="22.5703125" style="57" customWidth="1"/>
    <col min="9218" max="9218" width="1.140625" style="57" customWidth="1"/>
    <col min="9219" max="9219" width="8.140625" style="57" customWidth="1"/>
    <col min="9220" max="9220" width="0" style="57" hidden="1" customWidth="1"/>
    <col min="9221" max="9221" width="1.140625" style="57" customWidth="1"/>
    <col min="9222" max="9222" width="8.5703125" style="57" customWidth="1"/>
    <col min="9223" max="9223" width="10.42578125" style="57" customWidth="1"/>
    <col min="9224" max="9224" width="1.140625" style="57" customWidth="1"/>
    <col min="9225" max="9225" width="8.5703125" style="57" customWidth="1"/>
    <col min="9226" max="9226" width="0" style="57" hidden="1" customWidth="1"/>
    <col min="9227" max="9227" width="1.140625" style="57" customWidth="1"/>
    <col min="9228" max="9228" width="8.5703125" style="57" customWidth="1"/>
    <col min="9229" max="9229" width="9" style="57" customWidth="1"/>
    <col min="9230" max="9230" width="1.140625" style="57" customWidth="1"/>
    <col min="9231" max="9231" width="10.42578125" style="57" customWidth="1"/>
    <col min="9232" max="9232" width="0" style="57" hidden="1" customWidth="1"/>
    <col min="9233" max="9233" width="1.140625" style="57" customWidth="1"/>
    <col min="9234" max="9234" width="10.42578125" style="57" customWidth="1"/>
    <col min="9235" max="9235" width="9" style="57" customWidth="1"/>
    <col min="9236" max="9236" width="1.140625" style="57" customWidth="1"/>
    <col min="9237" max="9237" width="7.140625" style="57" customWidth="1"/>
    <col min="9238" max="9238" width="0" style="57" hidden="1" customWidth="1"/>
    <col min="9239" max="9239" width="1.140625" style="57" customWidth="1"/>
    <col min="9240" max="9240" width="8" style="57" customWidth="1"/>
    <col min="9241" max="9241" width="9" style="57" customWidth="1"/>
    <col min="9242" max="9242" width="11.42578125" style="57"/>
    <col min="9243" max="9243" width="13.28515625" style="57" customWidth="1"/>
    <col min="9244" max="9244" width="7.42578125" style="57" customWidth="1"/>
    <col min="9245" max="9245" width="16.85546875" style="57" customWidth="1"/>
    <col min="9246" max="9246" width="2.85546875" style="57" customWidth="1"/>
    <col min="9247" max="9247" width="13.28515625" style="57" customWidth="1"/>
    <col min="9248" max="9248" width="2.7109375" style="57" customWidth="1"/>
    <col min="9249" max="9249" width="11.42578125" style="57"/>
    <col min="9250" max="9250" width="3" style="57" customWidth="1"/>
    <col min="9251" max="9472" width="11.42578125" style="57"/>
    <col min="9473" max="9473" width="22.5703125" style="57" customWidth="1"/>
    <col min="9474" max="9474" width="1.140625" style="57" customWidth="1"/>
    <col min="9475" max="9475" width="8.140625" style="57" customWidth="1"/>
    <col min="9476" max="9476" width="0" style="57" hidden="1" customWidth="1"/>
    <col min="9477" max="9477" width="1.140625" style="57" customWidth="1"/>
    <col min="9478" max="9478" width="8.5703125" style="57" customWidth="1"/>
    <col min="9479" max="9479" width="10.42578125" style="57" customWidth="1"/>
    <col min="9480" max="9480" width="1.140625" style="57" customWidth="1"/>
    <col min="9481" max="9481" width="8.5703125" style="57" customWidth="1"/>
    <col min="9482" max="9482" width="0" style="57" hidden="1" customWidth="1"/>
    <col min="9483" max="9483" width="1.140625" style="57" customWidth="1"/>
    <col min="9484" max="9484" width="8.5703125" style="57" customWidth="1"/>
    <col min="9485" max="9485" width="9" style="57" customWidth="1"/>
    <col min="9486" max="9486" width="1.140625" style="57" customWidth="1"/>
    <col min="9487" max="9487" width="10.42578125" style="57" customWidth="1"/>
    <col min="9488" max="9488" width="0" style="57" hidden="1" customWidth="1"/>
    <col min="9489" max="9489" width="1.140625" style="57" customWidth="1"/>
    <col min="9490" max="9490" width="10.42578125" style="57" customWidth="1"/>
    <col min="9491" max="9491" width="9" style="57" customWidth="1"/>
    <col min="9492" max="9492" width="1.140625" style="57" customWidth="1"/>
    <col min="9493" max="9493" width="7.140625" style="57" customWidth="1"/>
    <col min="9494" max="9494" width="0" style="57" hidden="1" customWidth="1"/>
    <col min="9495" max="9495" width="1.140625" style="57" customWidth="1"/>
    <col min="9496" max="9496" width="8" style="57" customWidth="1"/>
    <col min="9497" max="9497" width="9" style="57" customWidth="1"/>
    <col min="9498" max="9498" width="11.42578125" style="57"/>
    <col min="9499" max="9499" width="13.28515625" style="57" customWidth="1"/>
    <col min="9500" max="9500" width="7.42578125" style="57" customWidth="1"/>
    <col min="9501" max="9501" width="16.85546875" style="57" customWidth="1"/>
    <col min="9502" max="9502" width="2.85546875" style="57" customWidth="1"/>
    <col min="9503" max="9503" width="13.28515625" style="57" customWidth="1"/>
    <col min="9504" max="9504" width="2.7109375" style="57" customWidth="1"/>
    <col min="9505" max="9505" width="11.42578125" style="57"/>
    <col min="9506" max="9506" width="3" style="57" customWidth="1"/>
    <col min="9507" max="9728" width="11.42578125" style="57"/>
    <col min="9729" max="9729" width="22.5703125" style="57" customWidth="1"/>
    <col min="9730" max="9730" width="1.140625" style="57" customWidth="1"/>
    <col min="9731" max="9731" width="8.140625" style="57" customWidth="1"/>
    <col min="9732" max="9732" width="0" style="57" hidden="1" customWidth="1"/>
    <col min="9733" max="9733" width="1.140625" style="57" customWidth="1"/>
    <col min="9734" max="9734" width="8.5703125" style="57" customWidth="1"/>
    <col min="9735" max="9735" width="10.42578125" style="57" customWidth="1"/>
    <col min="9736" max="9736" width="1.140625" style="57" customWidth="1"/>
    <col min="9737" max="9737" width="8.5703125" style="57" customWidth="1"/>
    <col min="9738" max="9738" width="0" style="57" hidden="1" customWidth="1"/>
    <col min="9739" max="9739" width="1.140625" style="57" customWidth="1"/>
    <col min="9740" max="9740" width="8.5703125" style="57" customWidth="1"/>
    <col min="9741" max="9741" width="9" style="57" customWidth="1"/>
    <col min="9742" max="9742" width="1.140625" style="57" customWidth="1"/>
    <col min="9743" max="9743" width="10.42578125" style="57" customWidth="1"/>
    <col min="9744" max="9744" width="0" style="57" hidden="1" customWidth="1"/>
    <col min="9745" max="9745" width="1.140625" style="57" customWidth="1"/>
    <col min="9746" max="9746" width="10.42578125" style="57" customWidth="1"/>
    <col min="9747" max="9747" width="9" style="57" customWidth="1"/>
    <col min="9748" max="9748" width="1.140625" style="57" customWidth="1"/>
    <col min="9749" max="9749" width="7.140625" style="57" customWidth="1"/>
    <col min="9750" max="9750" width="0" style="57" hidden="1" customWidth="1"/>
    <col min="9751" max="9751" width="1.140625" style="57" customWidth="1"/>
    <col min="9752" max="9752" width="8" style="57" customWidth="1"/>
    <col min="9753" max="9753" width="9" style="57" customWidth="1"/>
    <col min="9754" max="9754" width="11.42578125" style="57"/>
    <col min="9755" max="9755" width="13.28515625" style="57" customWidth="1"/>
    <col min="9756" max="9756" width="7.42578125" style="57" customWidth="1"/>
    <col min="9757" max="9757" width="16.85546875" style="57" customWidth="1"/>
    <col min="9758" max="9758" width="2.85546875" style="57" customWidth="1"/>
    <col min="9759" max="9759" width="13.28515625" style="57" customWidth="1"/>
    <col min="9760" max="9760" width="2.7109375" style="57" customWidth="1"/>
    <col min="9761" max="9761" width="11.42578125" style="57"/>
    <col min="9762" max="9762" width="3" style="57" customWidth="1"/>
    <col min="9763" max="9984" width="11.42578125" style="57"/>
    <col min="9985" max="9985" width="22.5703125" style="57" customWidth="1"/>
    <col min="9986" max="9986" width="1.140625" style="57" customWidth="1"/>
    <col min="9987" max="9987" width="8.140625" style="57" customWidth="1"/>
    <col min="9988" max="9988" width="0" style="57" hidden="1" customWidth="1"/>
    <col min="9989" max="9989" width="1.140625" style="57" customWidth="1"/>
    <col min="9990" max="9990" width="8.5703125" style="57" customWidth="1"/>
    <col min="9991" max="9991" width="10.42578125" style="57" customWidth="1"/>
    <col min="9992" max="9992" width="1.140625" style="57" customWidth="1"/>
    <col min="9993" max="9993" width="8.5703125" style="57" customWidth="1"/>
    <col min="9994" max="9994" width="0" style="57" hidden="1" customWidth="1"/>
    <col min="9995" max="9995" width="1.140625" style="57" customWidth="1"/>
    <col min="9996" max="9996" width="8.5703125" style="57" customWidth="1"/>
    <col min="9997" max="9997" width="9" style="57" customWidth="1"/>
    <col min="9998" max="9998" width="1.140625" style="57" customWidth="1"/>
    <col min="9999" max="9999" width="10.42578125" style="57" customWidth="1"/>
    <col min="10000" max="10000" width="0" style="57" hidden="1" customWidth="1"/>
    <col min="10001" max="10001" width="1.140625" style="57" customWidth="1"/>
    <col min="10002" max="10002" width="10.42578125" style="57" customWidth="1"/>
    <col min="10003" max="10003" width="9" style="57" customWidth="1"/>
    <col min="10004" max="10004" width="1.140625" style="57" customWidth="1"/>
    <col min="10005" max="10005" width="7.140625" style="57" customWidth="1"/>
    <col min="10006" max="10006" width="0" style="57" hidden="1" customWidth="1"/>
    <col min="10007" max="10007" width="1.140625" style="57" customWidth="1"/>
    <col min="10008" max="10008" width="8" style="57" customWidth="1"/>
    <col min="10009" max="10009" width="9" style="57" customWidth="1"/>
    <col min="10010" max="10010" width="11.42578125" style="57"/>
    <col min="10011" max="10011" width="13.28515625" style="57" customWidth="1"/>
    <col min="10012" max="10012" width="7.42578125" style="57" customWidth="1"/>
    <col min="10013" max="10013" width="16.85546875" style="57" customWidth="1"/>
    <col min="10014" max="10014" width="2.85546875" style="57" customWidth="1"/>
    <col min="10015" max="10015" width="13.28515625" style="57" customWidth="1"/>
    <col min="10016" max="10016" width="2.7109375" style="57" customWidth="1"/>
    <col min="10017" max="10017" width="11.42578125" style="57"/>
    <col min="10018" max="10018" width="3" style="57" customWidth="1"/>
    <col min="10019" max="10240" width="11.42578125" style="57"/>
    <col min="10241" max="10241" width="22.5703125" style="57" customWidth="1"/>
    <col min="10242" max="10242" width="1.140625" style="57" customWidth="1"/>
    <col min="10243" max="10243" width="8.140625" style="57" customWidth="1"/>
    <col min="10244" max="10244" width="0" style="57" hidden="1" customWidth="1"/>
    <col min="10245" max="10245" width="1.140625" style="57" customWidth="1"/>
    <col min="10246" max="10246" width="8.5703125" style="57" customWidth="1"/>
    <col min="10247" max="10247" width="10.42578125" style="57" customWidth="1"/>
    <col min="10248" max="10248" width="1.140625" style="57" customWidth="1"/>
    <col min="10249" max="10249" width="8.5703125" style="57" customWidth="1"/>
    <col min="10250" max="10250" width="0" style="57" hidden="1" customWidth="1"/>
    <col min="10251" max="10251" width="1.140625" style="57" customWidth="1"/>
    <col min="10252" max="10252" width="8.5703125" style="57" customWidth="1"/>
    <col min="10253" max="10253" width="9" style="57" customWidth="1"/>
    <col min="10254" max="10254" width="1.140625" style="57" customWidth="1"/>
    <col min="10255" max="10255" width="10.42578125" style="57" customWidth="1"/>
    <col min="10256" max="10256" width="0" style="57" hidden="1" customWidth="1"/>
    <col min="10257" max="10257" width="1.140625" style="57" customWidth="1"/>
    <col min="10258" max="10258" width="10.42578125" style="57" customWidth="1"/>
    <col min="10259" max="10259" width="9" style="57" customWidth="1"/>
    <col min="10260" max="10260" width="1.140625" style="57" customWidth="1"/>
    <col min="10261" max="10261" width="7.140625" style="57" customWidth="1"/>
    <col min="10262" max="10262" width="0" style="57" hidden="1" customWidth="1"/>
    <col min="10263" max="10263" width="1.140625" style="57" customWidth="1"/>
    <col min="10264" max="10264" width="8" style="57" customWidth="1"/>
    <col min="10265" max="10265" width="9" style="57" customWidth="1"/>
    <col min="10266" max="10266" width="11.42578125" style="57"/>
    <col min="10267" max="10267" width="13.28515625" style="57" customWidth="1"/>
    <col min="10268" max="10268" width="7.42578125" style="57" customWidth="1"/>
    <col min="10269" max="10269" width="16.85546875" style="57" customWidth="1"/>
    <col min="10270" max="10270" width="2.85546875" style="57" customWidth="1"/>
    <col min="10271" max="10271" width="13.28515625" style="57" customWidth="1"/>
    <col min="10272" max="10272" width="2.7109375" style="57" customWidth="1"/>
    <col min="10273" max="10273" width="11.42578125" style="57"/>
    <col min="10274" max="10274" width="3" style="57" customWidth="1"/>
    <col min="10275" max="10496" width="11.42578125" style="57"/>
    <col min="10497" max="10497" width="22.5703125" style="57" customWidth="1"/>
    <col min="10498" max="10498" width="1.140625" style="57" customWidth="1"/>
    <col min="10499" max="10499" width="8.140625" style="57" customWidth="1"/>
    <col min="10500" max="10500" width="0" style="57" hidden="1" customWidth="1"/>
    <col min="10501" max="10501" width="1.140625" style="57" customWidth="1"/>
    <col min="10502" max="10502" width="8.5703125" style="57" customWidth="1"/>
    <col min="10503" max="10503" width="10.42578125" style="57" customWidth="1"/>
    <col min="10504" max="10504" width="1.140625" style="57" customWidth="1"/>
    <col min="10505" max="10505" width="8.5703125" style="57" customWidth="1"/>
    <col min="10506" max="10506" width="0" style="57" hidden="1" customWidth="1"/>
    <col min="10507" max="10507" width="1.140625" style="57" customWidth="1"/>
    <col min="10508" max="10508" width="8.5703125" style="57" customWidth="1"/>
    <col min="10509" max="10509" width="9" style="57" customWidth="1"/>
    <col min="10510" max="10510" width="1.140625" style="57" customWidth="1"/>
    <col min="10511" max="10511" width="10.42578125" style="57" customWidth="1"/>
    <col min="10512" max="10512" width="0" style="57" hidden="1" customWidth="1"/>
    <col min="10513" max="10513" width="1.140625" style="57" customWidth="1"/>
    <col min="10514" max="10514" width="10.42578125" style="57" customWidth="1"/>
    <col min="10515" max="10515" width="9" style="57" customWidth="1"/>
    <col min="10516" max="10516" width="1.140625" style="57" customWidth="1"/>
    <col min="10517" max="10517" width="7.140625" style="57" customWidth="1"/>
    <col min="10518" max="10518" width="0" style="57" hidden="1" customWidth="1"/>
    <col min="10519" max="10519" width="1.140625" style="57" customWidth="1"/>
    <col min="10520" max="10520" width="8" style="57" customWidth="1"/>
    <col min="10521" max="10521" width="9" style="57" customWidth="1"/>
    <col min="10522" max="10522" width="11.42578125" style="57"/>
    <col min="10523" max="10523" width="13.28515625" style="57" customWidth="1"/>
    <col min="10524" max="10524" width="7.42578125" style="57" customWidth="1"/>
    <col min="10525" max="10525" width="16.85546875" style="57" customWidth="1"/>
    <col min="10526" max="10526" width="2.85546875" style="57" customWidth="1"/>
    <col min="10527" max="10527" width="13.28515625" style="57" customWidth="1"/>
    <col min="10528" max="10528" width="2.7109375" style="57" customWidth="1"/>
    <col min="10529" max="10529" width="11.42578125" style="57"/>
    <col min="10530" max="10530" width="3" style="57" customWidth="1"/>
    <col min="10531" max="10752" width="11.42578125" style="57"/>
    <col min="10753" max="10753" width="22.5703125" style="57" customWidth="1"/>
    <col min="10754" max="10754" width="1.140625" style="57" customWidth="1"/>
    <col min="10755" max="10755" width="8.140625" style="57" customWidth="1"/>
    <col min="10756" max="10756" width="0" style="57" hidden="1" customWidth="1"/>
    <col min="10757" max="10757" width="1.140625" style="57" customWidth="1"/>
    <col min="10758" max="10758" width="8.5703125" style="57" customWidth="1"/>
    <col min="10759" max="10759" width="10.42578125" style="57" customWidth="1"/>
    <col min="10760" max="10760" width="1.140625" style="57" customWidth="1"/>
    <col min="10761" max="10761" width="8.5703125" style="57" customWidth="1"/>
    <col min="10762" max="10762" width="0" style="57" hidden="1" customWidth="1"/>
    <col min="10763" max="10763" width="1.140625" style="57" customWidth="1"/>
    <col min="10764" max="10764" width="8.5703125" style="57" customWidth="1"/>
    <col min="10765" max="10765" width="9" style="57" customWidth="1"/>
    <col min="10766" max="10766" width="1.140625" style="57" customWidth="1"/>
    <col min="10767" max="10767" width="10.42578125" style="57" customWidth="1"/>
    <col min="10768" max="10768" width="0" style="57" hidden="1" customWidth="1"/>
    <col min="10769" max="10769" width="1.140625" style="57" customWidth="1"/>
    <col min="10770" max="10770" width="10.42578125" style="57" customWidth="1"/>
    <col min="10771" max="10771" width="9" style="57" customWidth="1"/>
    <col min="10772" max="10772" width="1.140625" style="57" customWidth="1"/>
    <col min="10773" max="10773" width="7.140625" style="57" customWidth="1"/>
    <col min="10774" max="10774" width="0" style="57" hidden="1" customWidth="1"/>
    <col min="10775" max="10775" width="1.140625" style="57" customWidth="1"/>
    <col min="10776" max="10776" width="8" style="57" customWidth="1"/>
    <col min="10777" max="10777" width="9" style="57" customWidth="1"/>
    <col min="10778" max="10778" width="11.42578125" style="57"/>
    <col min="10779" max="10779" width="13.28515625" style="57" customWidth="1"/>
    <col min="10780" max="10780" width="7.42578125" style="57" customWidth="1"/>
    <col min="10781" max="10781" width="16.85546875" style="57" customWidth="1"/>
    <col min="10782" max="10782" width="2.85546875" style="57" customWidth="1"/>
    <col min="10783" max="10783" width="13.28515625" style="57" customWidth="1"/>
    <col min="10784" max="10784" width="2.7109375" style="57" customWidth="1"/>
    <col min="10785" max="10785" width="11.42578125" style="57"/>
    <col min="10786" max="10786" width="3" style="57" customWidth="1"/>
    <col min="10787" max="11008" width="11.42578125" style="57"/>
    <col min="11009" max="11009" width="22.5703125" style="57" customWidth="1"/>
    <col min="11010" max="11010" width="1.140625" style="57" customWidth="1"/>
    <col min="11011" max="11011" width="8.140625" style="57" customWidth="1"/>
    <col min="11012" max="11012" width="0" style="57" hidden="1" customWidth="1"/>
    <col min="11013" max="11013" width="1.140625" style="57" customWidth="1"/>
    <col min="11014" max="11014" width="8.5703125" style="57" customWidth="1"/>
    <col min="11015" max="11015" width="10.42578125" style="57" customWidth="1"/>
    <col min="11016" max="11016" width="1.140625" style="57" customWidth="1"/>
    <col min="11017" max="11017" width="8.5703125" style="57" customWidth="1"/>
    <col min="11018" max="11018" width="0" style="57" hidden="1" customWidth="1"/>
    <col min="11019" max="11019" width="1.140625" style="57" customWidth="1"/>
    <col min="11020" max="11020" width="8.5703125" style="57" customWidth="1"/>
    <col min="11021" max="11021" width="9" style="57" customWidth="1"/>
    <col min="11022" max="11022" width="1.140625" style="57" customWidth="1"/>
    <col min="11023" max="11023" width="10.42578125" style="57" customWidth="1"/>
    <col min="11024" max="11024" width="0" style="57" hidden="1" customWidth="1"/>
    <col min="11025" max="11025" width="1.140625" style="57" customWidth="1"/>
    <col min="11026" max="11026" width="10.42578125" style="57" customWidth="1"/>
    <col min="11027" max="11027" width="9" style="57" customWidth="1"/>
    <col min="11028" max="11028" width="1.140625" style="57" customWidth="1"/>
    <col min="11029" max="11029" width="7.140625" style="57" customWidth="1"/>
    <col min="11030" max="11030" width="0" style="57" hidden="1" customWidth="1"/>
    <col min="11031" max="11031" width="1.140625" style="57" customWidth="1"/>
    <col min="11032" max="11032" width="8" style="57" customWidth="1"/>
    <col min="11033" max="11033" width="9" style="57" customWidth="1"/>
    <col min="11034" max="11034" width="11.42578125" style="57"/>
    <col min="11035" max="11035" width="13.28515625" style="57" customWidth="1"/>
    <col min="11036" max="11036" width="7.42578125" style="57" customWidth="1"/>
    <col min="11037" max="11037" width="16.85546875" style="57" customWidth="1"/>
    <col min="11038" max="11038" width="2.85546875" style="57" customWidth="1"/>
    <col min="11039" max="11039" width="13.28515625" style="57" customWidth="1"/>
    <col min="11040" max="11040" width="2.7109375" style="57" customWidth="1"/>
    <col min="11041" max="11041" width="11.42578125" style="57"/>
    <col min="11042" max="11042" width="3" style="57" customWidth="1"/>
    <col min="11043" max="11264" width="11.42578125" style="57"/>
    <col min="11265" max="11265" width="22.5703125" style="57" customWidth="1"/>
    <col min="11266" max="11266" width="1.140625" style="57" customWidth="1"/>
    <col min="11267" max="11267" width="8.140625" style="57" customWidth="1"/>
    <col min="11268" max="11268" width="0" style="57" hidden="1" customWidth="1"/>
    <col min="11269" max="11269" width="1.140625" style="57" customWidth="1"/>
    <col min="11270" max="11270" width="8.5703125" style="57" customWidth="1"/>
    <col min="11271" max="11271" width="10.42578125" style="57" customWidth="1"/>
    <col min="11272" max="11272" width="1.140625" style="57" customWidth="1"/>
    <col min="11273" max="11273" width="8.5703125" style="57" customWidth="1"/>
    <col min="11274" max="11274" width="0" style="57" hidden="1" customWidth="1"/>
    <col min="11275" max="11275" width="1.140625" style="57" customWidth="1"/>
    <col min="11276" max="11276" width="8.5703125" style="57" customWidth="1"/>
    <col min="11277" max="11277" width="9" style="57" customWidth="1"/>
    <col min="11278" max="11278" width="1.140625" style="57" customWidth="1"/>
    <col min="11279" max="11279" width="10.42578125" style="57" customWidth="1"/>
    <col min="11280" max="11280" width="0" style="57" hidden="1" customWidth="1"/>
    <col min="11281" max="11281" width="1.140625" style="57" customWidth="1"/>
    <col min="11282" max="11282" width="10.42578125" style="57" customWidth="1"/>
    <col min="11283" max="11283" width="9" style="57" customWidth="1"/>
    <col min="11284" max="11284" width="1.140625" style="57" customWidth="1"/>
    <col min="11285" max="11285" width="7.140625" style="57" customWidth="1"/>
    <col min="11286" max="11286" width="0" style="57" hidden="1" customWidth="1"/>
    <col min="11287" max="11287" width="1.140625" style="57" customWidth="1"/>
    <col min="11288" max="11288" width="8" style="57" customWidth="1"/>
    <col min="11289" max="11289" width="9" style="57" customWidth="1"/>
    <col min="11290" max="11290" width="11.42578125" style="57"/>
    <col min="11291" max="11291" width="13.28515625" style="57" customWidth="1"/>
    <col min="11292" max="11292" width="7.42578125" style="57" customWidth="1"/>
    <col min="11293" max="11293" width="16.85546875" style="57" customWidth="1"/>
    <col min="11294" max="11294" width="2.85546875" style="57" customWidth="1"/>
    <col min="11295" max="11295" width="13.28515625" style="57" customWidth="1"/>
    <col min="11296" max="11296" width="2.7109375" style="57" customWidth="1"/>
    <col min="11297" max="11297" width="11.42578125" style="57"/>
    <col min="11298" max="11298" width="3" style="57" customWidth="1"/>
    <col min="11299" max="11520" width="11.42578125" style="57"/>
    <col min="11521" max="11521" width="22.5703125" style="57" customWidth="1"/>
    <col min="11522" max="11522" width="1.140625" style="57" customWidth="1"/>
    <col min="11523" max="11523" width="8.140625" style="57" customWidth="1"/>
    <col min="11524" max="11524" width="0" style="57" hidden="1" customWidth="1"/>
    <col min="11525" max="11525" width="1.140625" style="57" customWidth="1"/>
    <col min="11526" max="11526" width="8.5703125" style="57" customWidth="1"/>
    <col min="11527" max="11527" width="10.42578125" style="57" customWidth="1"/>
    <col min="11528" max="11528" width="1.140625" style="57" customWidth="1"/>
    <col min="11529" max="11529" width="8.5703125" style="57" customWidth="1"/>
    <col min="11530" max="11530" width="0" style="57" hidden="1" customWidth="1"/>
    <col min="11531" max="11531" width="1.140625" style="57" customWidth="1"/>
    <col min="11532" max="11532" width="8.5703125" style="57" customWidth="1"/>
    <col min="11533" max="11533" width="9" style="57" customWidth="1"/>
    <col min="11534" max="11534" width="1.140625" style="57" customWidth="1"/>
    <col min="11535" max="11535" width="10.42578125" style="57" customWidth="1"/>
    <col min="11536" max="11536" width="0" style="57" hidden="1" customWidth="1"/>
    <col min="11537" max="11537" width="1.140625" style="57" customWidth="1"/>
    <col min="11538" max="11538" width="10.42578125" style="57" customWidth="1"/>
    <col min="11539" max="11539" width="9" style="57" customWidth="1"/>
    <col min="11540" max="11540" width="1.140625" style="57" customWidth="1"/>
    <col min="11541" max="11541" width="7.140625" style="57" customWidth="1"/>
    <col min="11542" max="11542" width="0" style="57" hidden="1" customWidth="1"/>
    <col min="11543" max="11543" width="1.140625" style="57" customWidth="1"/>
    <col min="11544" max="11544" width="8" style="57" customWidth="1"/>
    <col min="11545" max="11545" width="9" style="57" customWidth="1"/>
    <col min="11546" max="11546" width="11.42578125" style="57"/>
    <col min="11547" max="11547" width="13.28515625" style="57" customWidth="1"/>
    <col min="11548" max="11548" width="7.42578125" style="57" customWidth="1"/>
    <col min="11549" max="11549" width="16.85546875" style="57" customWidth="1"/>
    <col min="11550" max="11550" width="2.85546875" style="57" customWidth="1"/>
    <col min="11551" max="11551" width="13.28515625" style="57" customWidth="1"/>
    <col min="11552" max="11552" width="2.7109375" style="57" customWidth="1"/>
    <col min="11553" max="11553" width="11.42578125" style="57"/>
    <col min="11554" max="11554" width="3" style="57" customWidth="1"/>
    <col min="11555" max="11776" width="11.42578125" style="57"/>
    <col min="11777" max="11777" width="22.5703125" style="57" customWidth="1"/>
    <col min="11778" max="11778" width="1.140625" style="57" customWidth="1"/>
    <col min="11779" max="11779" width="8.140625" style="57" customWidth="1"/>
    <col min="11780" max="11780" width="0" style="57" hidden="1" customWidth="1"/>
    <col min="11781" max="11781" width="1.140625" style="57" customWidth="1"/>
    <col min="11782" max="11782" width="8.5703125" style="57" customWidth="1"/>
    <col min="11783" max="11783" width="10.42578125" style="57" customWidth="1"/>
    <col min="11784" max="11784" width="1.140625" style="57" customWidth="1"/>
    <col min="11785" max="11785" width="8.5703125" style="57" customWidth="1"/>
    <col min="11786" max="11786" width="0" style="57" hidden="1" customWidth="1"/>
    <col min="11787" max="11787" width="1.140625" style="57" customWidth="1"/>
    <col min="11788" max="11788" width="8.5703125" style="57" customWidth="1"/>
    <col min="11789" max="11789" width="9" style="57" customWidth="1"/>
    <col min="11790" max="11790" width="1.140625" style="57" customWidth="1"/>
    <col min="11791" max="11791" width="10.42578125" style="57" customWidth="1"/>
    <col min="11792" max="11792" width="0" style="57" hidden="1" customWidth="1"/>
    <col min="11793" max="11793" width="1.140625" style="57" customWidth="1"/>
    <col min="11794" max="11794" width="10.42578125" style="57" customWidth="1"/>
    <col min="11795" max="11795" width="9" style="57" customWidth="1"/>
    <col min="11796" max="11796" width="1.140625" style="57" customWidth="1"/>
    <col min="11797" max="11797" width="7.140625" style="57" customWidth="1"/>
    <col min="11798" max="11798" width="0" style="57" hidden="1" customWidth="1"/>
    <col min="11799" max="11799" width="1.140625" style="57" customWidth="1"/>
    <col min="11800" max="11800" width="8" style="57" customWidth="1"/>
    <col min="11801" max="11801" width="9" style="57" customWidth="1"/>
    <col min="11802" max="11802" width="11.42578125" style="57"/>
    <col min="11803" max="11803" width="13.28515625" style="57" customWidth="1"/>
    <col min="11804" max="11804" width="7.42578125" style="57" customWidth="1"/>
    <col min="11805" max="11805" width="16.85546875" style="57" customWidth="1"/>
    <col min="11806" max="11806" width="2.85546875" style="57" customWidth="1"/>
    <col min="11807" max="11807" width="13.28515625" style="57" customWidth="1"/>
    <col min="11808" max="11808" width="2.7109375" style="57" customWidth="1"/>
    <col min="11809" max="11809" width="11.42578125" style="57"/>
    <col min="11810" max="11810" width="3" style="57" customWidth="1"/>
    <col min="11811" max="12032" width="11.42578125" style="57"/>
    <col min="12033" max="12033" width="22.5703125" style="57" customWidth="1"/>
    <col min="12034" max="12034" width="1.140625" style="57" customWidth="1"/>
    <col min="12035" max="12035" width="8.140625" style="57" customWidth="1"/>
    <col min="12036" max="12036" width="0" style="57" hidden="1" customWidth="1"/>
    <col min="12037" max="12037" width="1.140625" style="57" customWidth="1"/>
    <col min="12038" max="12038" width="8.5703125" style="57" customWidth="1"/>
    <col min="12039" max="12039" width="10.42578125" style="57" customWidth="1"/>
    <col min="12040" max="12040" width="1.140625" style="57" customWidth="1"/>
    <col min="12041" max="12041" width="8.5703125" style="57" customWidth="1"/>
    <col min="12042" max="12042" width="0" style="57" hidden="1" customWidth="1"/>
    <col min="12043" max="12043" width="1.140625" style="57" customWidth="1"/>
    <col min="12044" max="12044" width="8.5703125" style="57" customWidth="1"/>
    <col min="12045" max="12045" width="9" style="57" customWidth="1"/>
    <col min="12046" max="12046" width="1.140625" style="57" customWidth="1"/>
    <col min="12047" max="12047" width="10.42578125" style="57" customWidth="1"/>
    <col min="12048" max="12048" width="0" style="57" hidden="1" customWidth="1"/>
    <col min="12049" max="12049" width="1.140625" style="57" customWidth="1"/>
    <col min="12050" max="12050" width="10.42578125" style="57" customWidth="1"/>
    <col min="12051" max="12051" width="9" style="57" customWidth="1"/>
    <col min="12052" max="12052" width="1.140625" style="57" customWidth="1"/>
    <col min="12053" max="12053" width="7.140625" style="57" customWidth="1"/>
    <col min="12054" max="12054" width="0" style="57" hidden="1" customWidth="1"/>
    <col min="12055" max="12055" width="1.140625" style="57" customWidth="1"/>
    <col min="12056" max="12056" width="8" style="57" customWidth="1"/>
    <col min="12057" max="12057" width="9" style="57" customWidth="1"/>
    <col min="12058" max="12058" width="11.42578125" style="57"/>
    <col min="12059" max="12059" width="13.28515625" style="57" customWidth="1"/>
    <col min="12060" max="12060" width="7.42578125" style="57" customWidth="1"/>
    <col min="12061" max="12061" width="16.85546875" style="57" customWidth="1"/>
    <col min="12062" max="12062" width="2.85546875" style="57" customWidth="1"/>
    <col min="12063" max="12063" width="13.28515625" style="57" customWidth="1"/>
    <col min="12064" max="12064" width="2.7109375" style="57" customWidth="1"/>
    <col min="12065" max="12065" width="11.42578125" style="57"/>
    <col min="12066" max="12066" width="3" style="57" customWidth="1"/>
    <col min="12067" max="12288" width="11.42578125" style="57"/>
    <col min="12289" max="12289" width="22.5703125" style="57" customWidth="1"/>
    <col min="12290" max="12290" width="1.140625" style="57" customWidth="1"/>
    <col min="12291" max="12291" width="8.140625" style="57" customWidth="1"/>
    <col min="12292" max="12292" width="0" style="57" hidden="1" customWidth="1"/>
    <col min="12293" max="12293" width="1.140625" style="57" customWidth="1"/>
    <col min="12294" max="12294" width="8.5703125" style="57" customWidth="1"/>
    <col min="12295" max="12295" width="10.42578125" style="57" customWidth="1"/>
    <col min="12296" max="12296" width="1.140625" style="57" customWidth="1"/>
    <col min="12297" max="12297" width="8.5703125" style="57" customWidth="1"/>
    <col min="12298" max="12298" width="0" style="57" hidden="1" customWidth="1"/>
    <col min="12299" max="12299" width="1.140625" style="57" customWidth="1"/>
    <col min="12300" max="12300" width="8.5703125" style="57" customWidth="1"/>
    <col min="12301" max="12301" width="9" style="57" customWidth="1"/>
    <col min="12302" max="12302" width="1.140625" style="57" customWidth="1"/>
    <col min="12303" max="12303" width="10.42578125" style="57" customWidth="1"/>
    <col min="12304" max="12304" width="0" style="57" hidden="1" customWidth="1"/>
    <col min="12305" max="12305" width="1.140625" style="57" customWidth="1"/>
    <col min="12306" max="12306" width="10.42578125" style="57" customWidth="1"/>
    <col min="12307" max="12307" width="9" style="57" customWidth="1"/>
    <col min="12308" max="12308" width="1.140625" style="57" customWidth="1"/>
    <col min="12309" max="12309" width="7.140625" style="57" customWidth="1"/>
    <col min="12310" max="12310" width="0" style="57" hidden="1" customWidth="1"/>
    <col min="12311" max="12311" width="1.140625" style="57" customWidth="1"/>
    <col min="12312" max="12312" width="8" style="57" customWidth="1"/>
    <col min="12313" max="12313" width="9" style="57" customWidth="1"/>
    <col min="12314" max="12314" width="11.42578125" style="57"/>
    <col min="12315" max="12315" width="13.28515625" style="57" customWidth="1"/>
    <col min="12316" max="12316" width="7.42578125" style="57" customWidth="1"/>
    <col min="12317" max="12317" width="16.85546875" style="57" customWidth="1"/>
    <col min="12318" max="12318" width="2.85546875" style="57" customWidth="1"/>
    <col min="12319" max="12319" width="13.28515625" style="57" customWidth="1"/>
    <col min="12320" max="12320" width="2.7109375" style="57" customWidth="1"/>
    <col min="12321" max="12321" width="11.42578125" style="57"/>
    <col min="12322" max="12322" width="3" style="57" customWidth="1"/>
    <col min="12323" max="12544" width="11.42578125" style="57"/>
    <col min="12545" max="12545" width="22.5703125" style="57" customWidth="1"/>
    <col min="12546" max="12546" width="1.140625" style="57" customWidth="1"/>
    <col min="12547" max="12547" width="8.140625" style="57" customWidth="1"/>
    <col min="12548" max="12548" width="0" style="57" hidden="1" customWidth="1"/>
    <col min="12549" max="12549" width="1.140625" style="57" customWidth="1"/>
    <col min="12550" max="12550" width="8.5703125" style="57" customWidth="1"/>
    <col min="12551" max="12551" width="10.42578125" style="57" customWidth="1"/>
    <col min="12552" max="12552" width="1.140625" style="57" customWidth="1"/>
    <col min="12553" max="12553" width="8.5703125" style="57" customWidth="1"/>
    <col min="12554" max="12554" width="0" style="57" hidden="1" customWidth="1"/>
    <col min="12555" max="12555" width="1.140625" style="57" customWidth="1"/>
    <col min="12556" max="12556" width="8.5703125" style="57" customWidth="1"/>
    <col min="12557" max="12557" width="9" style="57" customWidth="1"/>
    <col min="12558" max="12558" width="1.140625" style="57" customWidth="1"/>
    <col min="12559" max="12559" width="10.42578125" style="57" customWidth="1"/>
    <col min="12560" max="12560" width="0" style="57" hidden="1" customWidth="1"/>
    <col min="12561" max="12561" width="1.140625" style="57" customWidth="1"/>
    <col min="12562" max="12562" width="10.42578125" style="57" customWidth="1"/>
    <col min="12563" max="12563" width="9" style="57" customWidth="1"/>
    <col min="12564" max="12564" width="1.140625" style="57" customWidth="1"/>
    <col min="12565" max="12565" width="7.140625" style="57" customWidth="1"/>
    <col min="12566" max="12566" width="0" style="57" hidden="1" customWidth="1"/>
    <col min="12567" max="12567" width="1.140625" style="57" customWidth="1"/>
    <col min="12568" max="12568" width="8" style="57" customWidth="1"/>
    <col min="12569" max="12569" width="9" style="57" customWidth="1"/>
    <col min="12570" max="12570" width="11.42578125" style="57"/>
    <col min="12571" max="12571" width="13.28515625" style="57" customWidth="1"/>
    <col min="12572" max="12572" width="7.42578125" style="57" customWidth="1"/>
    <col min="12573" max="12573" width="16.85546875" style="57" customWidth="1"/>
    <col min="12574" max="12574" width="2.85546875" style="57" customWidth="1"/>
    <col min="12575" max="12575" width="13.28515625" style="57" customWidth="1"/>
    <col min="12576" max="12576" width="2.7109375" style="57" customWidth="1"/>
    <col min="12577" max="12577" width="11.42578125" style="57"/>
    <col min="12578" max="12578" width="3" style="57" customWidth="1"/>
    <col min="12579" max="12800" width="11.42578125" style="57"/>
    <col min="12801" max="12801" width="22.5703125" style="57" customWidth="1"/>
    <col min="12802" max="12802" width="1.140625" style="57" customWidth="1"/>
    <col min="12803" max="12803" width="8.140625" style="57" customWidth="1"/>
    <col min="12804" max="12804" width="0" style="57" hidden="1" customWidth="1"/>
    <col min="12805" max="12805" width="1.140625" style="57" customWidth="1"/>
    <col min="12806" max="12806" width="8.5703125" style="57" customWidth="1"/>
    <col min="12807" max="12807" width="10.42578125" style="57" customWidth="1"/>
    <col min="12808" max="12808" width="1.140625" style="57" customWidth="1"/>
    <col min="12809" max="12809" width="8.5703125" style="57" customWidth="1"/>
    <col min="12810" max="12810" width="0" style="57" hidden="1" customWidth="1"/>
    <col min="12811" max="12811" width="1.140625" style="57" customWidth="1"/>
    <col min="12812" max="12812" width="8.5703125" style="57" customWidth="1"/>
    <col min="12813" max="12813" width="9" style="57" customWidth="1"/>
    <col min="12814" max="12814" width="1.140625" style="57" customWidth="1"/>
    <col min="12815" max="12815" width="10.42578125" style="57" customWidth="1"/>
    <col min="12816" max="12816" width="0" style="57" hidden="1" customWidth="1"/>
    <col min="12817" max="12817" width="1.140625" style="57" customWidth="1"/>
    <col min="12818" max="12818" width="10.42578125" style="57" customWidth="1"/>
    <col min="12819" max="12819" width="9" style="57" customWidth="1"/>
    <col min="12820" max="12820" width="1.140625" style="57" customWidth="1"/>
    <col min="12821" max="12821" width="7.140625" style="57" customWidth="1"/>
    <col min="12822" max="12822" width="0" style="57" hidden="1" customWidth="1"/>
    <col min="12823" max="12823" width="1.140625" style="57" customWidth="1"/>
    <col min="12824" max="12824" width="8" style="57" customWidth="1"/>
    <col min="12825" max="12825" width="9" style="57" customWidth="1"/>
    <col min="12826" max="12826" width="11.42578125" style="57"/>
    <col min="12827" max="12827" width="13.28515625" style="57" customWidth="1"/>
    <col min="12828" max="12828" width="7.42578125" style="57" customWidth="1"/>
    <col min="12829" max="12829" width="16.85546875" style="57" customWidth="1"/>
    <col min="12830" max="12830" width="2.85546875" style="57" customWidth="1"/>
    <col min="12831" max="12831" width="13.28515625" style="57" customWidth="1"/>
    <col min="12832" max="12832" width="2.7109375" style="57" customWidth="1"/>
    <col min="12833" max="12833" width="11.42578125" style="57"/>
    <col min="12834" max="12834" width="3" style="57" customWidth="1"/>
    <col min="12835" max="13056" width="11.42578125" style="57"/>
    <col min="13057" max="13057" width="22.5703125" style="57" customWidth="1"/>
    <col min="13058" max="13058" width="1.140625" style="57" customWidth="1"/>
    <col min="13059" max="13059" width="8.140625" style="57" customWidth="1"/>
    <col min="13060" max="13060" width="0" style="57" hidden="1" customWidth="1"/>
    <col min="13061" max="13061" width="1.140625" style="57" customWidth="1"/>
    <col min="13062" max="13062" width="8.5703125" style="57" customWidth="1"/>
    <col min="13063" max="13063" width="10.42578125" style="57" customWidth="1"/>
    <col min="13064" max="13064" width="1.140625" style="57" customWidth="1"/>
    <col min="13065" max="13065" width="8.5703125" style="57" customWidth="1"/>
    <col min="13066" max="13066" width="0" style="57" hidden="1" customWidth="1"/>
    <col min="13067" max="13067" width="1.140625" style="57" customWidth="1"/>
    <col min="13068" max="13068" width="8.5703125" style="57" customWidth="1"/>
    <col min="13069" max="13069" width="9" style="57" customWidth="1"/>
    <col min="13070" max="13070" width="1.140625" style="57" customWidth="1"/>
    <col min="13071" max="13071" width="10.42578125" style="57" customWidth="1"/>
    <col min="13072" max="13072" width="0" style="57" hidden="1" customWidth="1"/>
    <col min="13073" max="13073" width="1.140625" style="57" customWidth="1"/>
    <col min="13074" max="13074" width="10.42578125" style="57" customWidth="1"/>
    <col min="13075" max="13075" width="9" style="57" customWidth="1"/>
    <col min="13076" max="13076" width="1.140625" style="57" customWidth="1"/>
    <col min="13077" max="13077" width="7.140625" style="57" customWidth="1"/>
    <col min="13078" max="13078" width="0" style="57" hidden="1" customWidth="1"/>
    <col min="13079" max="13079" width="1.140625" style="57" customWidth="1"/>
    <col min="13080" max="13080" width="8" style="57" customWidth="1"/>
    <col min="13081" max="13081" width="9" style="57" customWidth="1"/>
    <col min="13082" max="13082" width="11.42578125" style="57"/>
    <col min="13083" max="13083" width="13.28515625" style="57" customWidth="1"/>
    <col min="13084" max="13084" width="7.42578125" style="57" customWidth="1"/>
    <col min="13085" max="13085" width="16.85546875" style="57" customWidth="1"/>
    <col min="13086" max="13086" width="2.85546875" style="57" customWidth="1"/>
    <col min="13087" max="13087" width="13.28515625" style="57" customWidth="1"/>
    <col min="13088" max="13088" width="2.7109375" style="57" customWidth="1"/>
    <col min="13089" max="13089" width="11.42578125" style="57"/>
    <col min="13090" max="13090" width="3" style="57" customWidth="1"/>
    <col min="13091" max="13312" width="11.42578125" style="57"/>
    <col min="13313" max="13313" width="22.5703125" style="57" customWidth="1"/>
    <col min="13314" max="13314" width="1.140625" style="57" customWidth="1"/>
    <col min="13315" max="13315" width="8.140625" style="57" customWidth="1"/>
    <col min="13316" max="13316" width="0" style="57" hidden="1" customWidth="1"/>
    <col min="13317" max="13317" width="1.140625" style="57" customWidth="1"/>
    <col min="13318" max="13318" width="8.5703125" style="57" customWidth="1"/>
    <col min="13319" max="13319" width="10.42578125" style="57" customWidth="1"/>
    <col min="13320" max="13320" width="1.140625" style="57" customWidth="1"/>
    <col min="13321" max="13321" width="8.5703125" style="57" customWidth="1"/>
    <col min="13322" max="13322" width="0" style="57" hidden="1" customWidth="1"/>
    <col min="13323" max="13323" width="1.140625" style="57" customWidth="1"/>
    <col min="13324" max="13324" width="8.5703125" style="57" customWidth="1"/>
    <col min="13325" max="13325" width="9" style="57" customWidth="1"/>
    <col min="13326" max="13326" width="1.140625" style="57" customWidth="1"/>
    <col min="13327" max="13327" width="10.42578125" style="57" customWidth="1"/>
    <col min="13328" max="13328" width="0" style="57" hidden="1" customWidth="1"/>
    <col min="13329" max="13329" width="1.140625" style="57" customWidth="1"/>
    <col min="13330" max="13330" width="10.42578125" style="57" customWidth="1"/>
    <col min="13331" max="13331" width="9" style="57" customWidth="1"/>
    <col min="13332" max="13332" width="1.140625" style="57" customWidth="1"/>
    <col min="13333" max="13333" width="7.140625" style="57" customWidth="1"/>
    <col min="13334" max="13334" width="0" style="57" hidden="1" customWidth="1"/>
    <col min="13335" max="13335" width="1.140625" style="57" customWidth="1"/>
    <col min="13336" max="13336" width="8" style="57" customWidth="1"/>
    <col min="13337" max="13337" width="9" style="57" customWidth="1"/>
    <col min="13338" max="13338" width="11.42578125" style="57"/>
    <col min="13339" max="13339" width="13.28515625" style="57" customWidth="1"/>
    <col min="13340" max="13340" width="7.42578125" style="57" customWidth="1"/>
    <col min="13341" max="13341" width="16.85546875" style="57" customWidth="1"/>
    <col min="13342" max="13342" width="2.85546875" style="57" customWidth="1"/>
    <col min="13343" max="13343" width="13.28515625" style="57" customWidth="1"/>
    <col min="13344" max="13344" width="2.7109375" style="57" customWidth="1"/>
    <col min="13345" max="13345" width="11.42578125" style="57"/>
    <col min="13346" max="13346" width="3" style="57" customWidth="1"/>
    <col min="13347" max="13568" width="11.42578125" style="57"/>
    <col min="13569" max="13569" width="22.5703125" style="57" customWidth="1"/>
    <col min="13570" max="13570" width="1.140625" style="57" customWidth="1"/>
    <col min="13571" max="13571" width="8.140625" style="57" customWidth="1"/>
    <col min="13572" max="13572" width="0" style="57" hidden="1" customWidth="1"/>
    <col min="13573" max="13573" width="1.140625" style="57" customWidth="1"/>
    <col min="13574" max="13574" width="8.5703125" style="57" customWidth="1"/>
    <col min="13575" max="13575" width="10.42578125" style="57" customWidth="1"/>
    <col min="13576" max="13576" width="1.140625" style="57" customWidth="1"/>
    <col min="13577" max="13577" width="8.5703125" style="57" customWidth="1"/>
    <col min="13578" max="13578" width="0" style="57" hidden="1" customWidth="1"/>
    <col min="13579" max="13579" width="1.140625" style="57" customWidth="1"/>
    <col min="13580" max="13580" width="8.5703125" style="57" customWidth="1"/>
    <col min="13581" max="13581" width="9" style="57" customWidth="1"/>
    <col min="13582" max="13582" width="1.140625" style="57" customWidth="1"/>
    <col min="13583" max="13583" width="10.42578125" style="57" customWidth="1"/>
    <col min="13584" max="13584" width="0" style="57" hidden="1" customWidth="1"/>
    <col min="13585" max="13585" width="1.140625" style="57" customWidth="1"/>
    <col min="13586" max="13586" width="10.42578125" style="57" customWidth="1"/>
    <col min="13587" max="13587" width="9" style="57" customWidth="1"/>
    <col min="13588" max="13588" width="1.140625" style="57" customWidth="1"/>
    <col min="13589" max="13589" width="7.140625" style="57" customWidth="1"/>
    <col min="13590" max="13590" width="0" style="57" hidden="1" customWidth="1"/>
    <col min="13591" max="13591" width="1.140625" style="57" customWidth="1"/>
    <col min="13592" max="13592" width="8" style="57" customWidth="1"/>
    <col min="13593" max="13593" width="9" style="57" customWidth="1"/>
    <col min="13594" max="13594" width="11.42578125" style="57"/>
    <col min="13595" max="13595" width="13.28515625" style="57" customWidth="1"/>
    <col min="13596" max="13596" width="7.42578125" style="57" customWidth="1"/>
    <col min="13597" max="13597" width="16.85546875" style="57" customWidth="1"/>
    <col min="13598" max="13598" width="2.85546875" style="57" customWidth="1"/>
    <col min="13599" max="13599" width="13.28515625" style="57" customWidth="1"/>
    <col min="13600" max="13600" width="2.7109375" style="57" customWidth="1"/>
    <col min="13601" max="13601" width="11.42578125" style="57"/>
    <col min="13602" max="13602" width="3" style="57" customWidth="1"/>
    <col min="13603" max="13824" width="11.42578125" style="57"/>
    <col min="13825" max="13825" width="22.5703125" style="57" customWidth="1"/>
    <col min="13826" max="13826" width="1.140625" style="57" customWidth="1"/>
    <col min="13827" max="13827" width="8.140625" style="57" customWidth="1"/>
    <col min="13828" max="13828" width="0" style="57" hidden="1" customWidth="1"/>
    <col min="13829" max="13829" width="1.140625" style="57" customWidth="1"/>
    <col min="13830" max="13830" width="8.5703125" style="57" customWidth="1"/>
    <col min="13831" max="13831" width="10.42578125" style="57" customWidth="1"/>
    <col min="13832" max="13832" width="1.140625" style="57" customWidth="1"/>
    <col min="13833" max="13833" width="8.5703125" style="57" customWidth="1"/>
    <col min="13834" max="13834" width="0" style="57" hidden="1" customWidth="1"/>
    <col min="13835" max="13835" width="1.140625" style="57" customWidth="1"/>
    <col min="13836" max="13836" width="8.5703125" style="57" customWidth="1"/>
    <col min="13837" max="13837" width="9" style="57" customWidth="1"/>
    <col min="13838" max="13838" width="1.140625" style="57" customWidth="1"/>
    <col min="13839" max="13839" width="10.42578125" style="57" customWidth="1"/>
    <col min="13840" max="13840" width="0" style="57" hidden="1" customWidth="1"/>
    <col min="13841" max="13841" width="1.140625" style="57" customWidth="1"/>
    <col min="13842" max="13842" width="10.42578125" style="57" customWidth="1"/>
    <col min="13843" max="13843" width="9" style="57" customWidth="1"/>
    <col min="13844" max="13844" width="1.140625" style="57" customWidth="1"/>
    <col min="13845" max="13845" width="7.140625" style="57" customWidth="1"/>
    <col min="13846" max="13846" width="0" style="57" hidden="1" customWidth="1"/>
    <col min="13847" max="13847" width="1.140625" style="57" customWidth="1"/>
    <col min="13848" max="13848" width="8" style="57" customWidth="1"/>
    <col min="13849" max="13849" width="9" style="57" customWidth="1"/>
    <col min="13850" max="13850" width="11.42578125" style="57"/>
    <col min="13851" max="13851" width="13.28515625" style="57" customWidth="1"/>
    <col min="13852" max="13852" width="7.42578125" style="57" customWidth="1"/>
    <col min="13853" max="13853" width="16.85546875" style="57" customWidth="1"/>
    <col min="13854" max="13854" width="2.85546875" style="57" customWidth="1"/>
    <col min="13855" max="13855" width="13.28515625" style="57" customWidth="1"/>
    <col min="13856" max="13856" width="2.7109375" style="57" customWidth="1"/>
    <col min="13857" max="13857" width="11.42578125" style="57"/>
    <col min="13858" max="13858" width="3" style="57" customWidth="1"/>
    <col min="13859" max="14080" width="11.42578125" style="57"/>
    <col min="14081" max="14081" width="22.5703125" style="57" customWidth="1"/>
    <col min="14082" max="14082" width="1.140625" style="57" customWidth="1"/>
    <col min="14083" max="14083" width="8.140625" style="57" customWidth="1"/>
    <col min="14084" max="14084" width="0" style="57" hidden="1" customWidth="1"/>
    <col min="14085" max="14085" width="1.140625" style="57" customWidth="1"/>
    <col min="14086" max="14086" width="8.5703125" style="57" customWidth="1"/>
    <col min="14087" max="14087" width="10.42578125" style="57" customWidth="1"/>
    <col min="14088" max="14088" width="1.140625" style="57" customWidth="1"/>
    <col min="14089" max="14089" width="8.5703125" style="57" customWidth="1"/>
    <col min="14090" max="14090" width="0" style="57" hidden="1" customWidth="1"/>
    <col min="14091" max="14091" width="1.140625" style="57" customWidth="1"/>
    <col min="14092" max="14092" width="8.5703125" style="57" customWidth="1"/>
    <col min="14093" max="14093" width="9" style="57" customWidth="1"/>
    <col min="14094" max="14094" width="1.140625" style="57" customWidth="1"/>
    <col min="14095" max="14095" width="10.42578125" style="57" customWidth="1"/>
    <col min="14096" max="14096" width="0" style="57" hidden="1" customWidth="1"/>
    <col min="14097" max="14097" width="1.140625" style="57" customWidth="1"/>
    <col min="14098" max="14098" width="10.42578125" style="57" customWidth="1"/>
    <col min="14099" max="14099" width="9" style="57" customWidth="1"/>
    <col min="14100" max="14100" width="1.140625" style="57" customWidth="1"/>
    <col min="14101" max="14101" width="7.140625" style="57" customWidth="1"/>
    <col min="14102" max="14102" width="0" style="57" hidden="1" customWidth="1"/>
    <col min="14103" max="14103" width="1.140625" style="57" customWidth="1"/>
    <col min="14104" max="14104" width="8" style="57" customWidth="1"/>
    <col min="14105" max="14105" width="9" style="57" customWidth="1"/>
    <col min="14106" max="14106" width="11.42578125" style="57"/>
    <col min="14107" max="14107" width="13.28515625" style="57" customWidth="1"/>
    <col min="14108" max="14108" width="7.42578125" style="57" customWidth="1"/>
    <col min="14109" max="14109" width="16.85546875" style="57" customWidth="1"/>
    <col min="14110" max="14110" width="2.85546875" style="57" customWidth="1"/>
    <col min="14111" max="14111" width="13.28515625" style="57" customWidth="1"/>
    <col min="14112" max="14112" width="2.7109375" style="57" customWidth="1"/>
    <col min="14113" max="14113" width="11.42578125" style="57"/>
    <col min="14114" max="14114" width="3" style="57" customWidth="1"/>
    <col min="14115" max="14336" width="11.42578125" style="57"/>
    <col min="14337" max="14337" width="22.5703125" style="57" customWidth="1"/>
    <col min="14338" max="14338" width="1.140625" style="57" customWidth="1"/>
    <col min="14339" max="14339" width="8.140625" style="57" customWidth="1"/>
    <col min="14340" max="14340" width="0" style="57" hidden="1" customWidth="1"/>
    <col min="14341" max="14341" width="1.140625" style="57" customWidth="1"/>
    <col min="14342" max="14342" width="8.5703125" style="57" customWidth="1"/>
    <col min="14343" max="14343" width="10.42578125" style="57" customWidth="1"/>
    <col min="14344" max="14344" width="1.140625" style="57" customWidth="1"/>
    <col min="14345" max="14345" width="8.5703125" style="57" customWidth="1"/>
    <col min="14346" max="14346" width="0" style="57" hidden="1" customWidth="1"/>
    <col min="14347" max="14347" width="1.140625" style="57" customWidth="1"/>
    <col min="14348" max="14348" width="8.5703125" style="57" customWidth="1"/>
    <col min="14349" max="14349" width="9" style="57" customWidth="1"/>
    <col min="14350" max="14350" width="1.140625" style="57" customWidth="1"/>
    <col min="14351" max="14351" width="10.42578125" style="57" customWidth="1"/>
    <col min="14352" max="14352" width="0" style="57" hidden="1" customWidth="1"/>
    <col min="14353" max="14353" width="1.140625" style="57" customWidth="1"/>
    <col min="14354" max="14354" width="10.42578125" style="57" customWidth="1"/>
    <col min="14355" max="14355" width="9" style="57" customWidth="1"/>
    <col min="14356" max="14356" width="1.140625" style="57" customWidth="1"/>
    <col min="14357" max="14357" width="7.140625" style="57" customWidth="1"/>
    <col min="14358" max="14358" width="0" style="57" hidden="1" customWidth="1"/>
    <col min="14359" max="14359" width="1.140625" style="57" customWidth="1"/>
    <col min="14360" max="14360" width="8" style="57" customWidth="1"/>
    <col min="14361" max="14361" width="9" style="57" customWidth="1"/>
    <col min="14362" max="14362" width="11.42578125" style="57"/>
    <col min="14363" max="14363" width="13.28515625" style="57" customWidth="1"/>
    <col min="14364" max="14364" width="7.42578125" style="57" customWidth="1"/>
    <col min="14365" max="14365" width="16.85546875" style="57" customWidth="1"/>
    <col min="14366" max="14366" width="2.85546875" style="57" customWidth="1"/>
    <col min="14367" max="14367" width="13.28515625" style="57" customWidth="1"/>
    <col min="14368" max="14368" width="2.7109375" style="57" customWidth="1"/>
    <col min="14369" max="14369" width="11.42578125" style="57"/>
    <col min="14370" max="14370" width="3" style="57" customWidth="1"/>
    <col min="14371" max="14592" width="11.42578125" style="57"/>
    <col min="14593" max="14593" width="22.5703125" style="57" customWidth="1"/>
    <col min="14594" max="14594" width="1.140625" style="57" customWidth="1"/>
    <col min="14595" max="14595" width="8.140625" style="57" customWidth="1"/>
    <col min="14596" max="14596" width="0" style="57" hidden="1" customWidth="1"/>
    <col min="14597" max="14597" width="1.140625" style="57" customWidth="1"/>
    <col min="14598" max="14598" width="8.5703125" style="57" customWidth="1"/>
    <col min="14599" max="14599" width="10.42578125" style="57" customWidth="1"/>
    <col min="14600" max="14600" width="1.140625" style="57" customWidth="1"/>
    <col min="14601" max="14601" width="8.5703125" style="57" customWidth="1"/>
    <col min="14602" max="14602" width="0" style="57" hidden="1" customWidth="1"/>
    <col min="14603" max="14603" width="1.140625" style="57" customWidth="1"/>
    <col min="14604" max="14604" width="8.5703125" style="57" customWidth="1"/>
    <col min="14605" max="14605" width="9" style="57" customWidth="1"/>
    <col min="14606" max="14606" width="1.140625" style="57" customWidth="1"/>
    <col min="14607" max="14607" width="10.42578125" style="57" customWidth="1"/>
    <col min="14608" max="14608" width="0" style="57" hidden="1" customWidth="1"/>
    <col min="14609" max="14609" width="1.140625" style="57" customWidth="1"/>
    <col min="14610" max="14610" width="10.42578125" style="57" customWidth="1"/>
    <col min="14611" max="14611" width="9" style="57" customWidth="1"/>
    <col min="14612" max="14612" width="1.140625" style="57" customWidth="1"/>
    <col min="14613" max="14613" width="7.140625" style="57" customWidth="1"/>
    <col min="14614" max="14614" width="0" style="57" hidden="1" customWidth="1"/>
    <col min="14615" max="14615" width="1.140625" style="57" customWidth="1"/>
    <col min="14616" max="14616" width="8" style="57" customWidth="1"/>
    <col min="14617" max="14617" width="9" style="57" customWidth="1"/>
    <col min="14618" max="14618" width="11.42578125" style="57"/>
    <col min="14619" max="14619" width="13.28515625" style="57" customWidth="1"/>
    <col min="14620" max="14620" width="7.42578125" style="57" customWidth="1"/>
    <col min="14621" max="14621" width="16.85546875" style="57" customWidth="1"/>
    <col min="14622" max="14622" width="2.85546875" style="57" customWidth="1"/>
    <col min="14623" max="14623" width="13.28515625" style="57" customWidth="1"/>
    <col min="14624" max="14624" width="2.7109375" style="57" customWidth="1"/>
    <col min="14625" max="14625" width="11.42578125" style="57"/>
    <col min="14626" max="14626" width="3" style="57" customWidth="1"/>
    <col min="14627" max="14848" width="11.42578125" style="57"/>
    <col min="14849" max="14849" width="22.5703125" style="57" customWidth="1"/>
    <col min="14850" max="14850" width="1.140625" style="57" customWidth="1"/>
    <col min="14851" max="14851" width="8.140625" style="57" customWidth="1"/>
    <col min="14852" max="14852" width="0" style="57" hidden="1" customWidth="1"/>
    <col min="14853" max="14853" width="1.140625" style="57" customWidth="1"/>
    <col min="14854" max="14854" width="8.5703125" style="57" customWidth="1"/>
    <col min="14855" max="14855" width="10.42578125" style="57" customWidth="1"/>
    <col min="14856" max="14856" width="1.140625" style="57" customWidth="1"/>
    <col min="14857" max="14857" width="8.5703125" style="57" customWidth="1"/>
    <col min="14858" max="14858" width="0" style="57" hidden="1" customWidth="1"/>
    <col min="14859" max="14859" width="1.140625" style="57" customWidth="1"/>
    <col min="14860" max="14860" width="8.5703125" style="57" customWidth="1"/>
    <col min="14861" max="14861" width="9" style="57" customWidth="1"/>
    <col min="14862" max="14862" width="1.140625" style="57" customWidth="1"/>
    <col min="14863" max="14863" width="10.42578125" style="57" customWidth="1"/>
    <col min="14864" max="14864" width="0" style="57" hidden="1" customWidth="1"/>
    <col min="14865" max="14865" width="1.140625" style="57" customWidth="1"/>
    <col min="14866" max="14866" width="10.42578125" style="57" customWidth="1"/>
    <col min="14867" max="14867" width="9" style="57" customWidth="1"/>
    <col min="14868" max="14868" width="1.140625" style="57" customWidth="1"/>
    <col min="14869" max="14869" width="7.140625" style="57" customWidth="1"/>
    <col min="14870" max="14870" width="0" style="57" hidden="1" customWidth="1"/>
    <col min="14871" max="14871" width="1.140625" style="57" customWidth="1"/>
    <col min="14872" max="14872" width="8" style="57" customWidth="1"/>
    <col min="14873" max="14873" width="9" style="57" customWidth="1"/>
    <col min="14874" max="14874" width="11.42578125" style="57"/>
    <col min="14875" max="14875" width="13.28515625" style="57" customWidth="1"/>
    <col min="14876" max="14876" width="7.42578125" style="57" customWidth="1"/>
    <col min="14877" max="14877" width="16.85546875" style="57" customWidth="1"/>
    <col min="14878" max="14878" width="2.85546875" style="57" customWidth="1"/>
    <col min="14879" max="14879" width="13.28515625" style="57" customWidth="1"/>
    <col min="14880" max="14880" width="2.7109375" style="57" customWidth="1"/>
    <col min="14881" max="14881" width="11.42578125" style="57"/>
    <col min="14882" max="14882" width="3" style="57" customWidth="1"/>
    <col min="14883" max="15104" width="11.42578125" style="57"/>
    <col min="15105" max="15105" width="22.5703125" style="57" customWidth="1"/>
    <col min="15106" max="15106" width="1.140625" style="57" customWidth="1"/>
    <col min="15107" max="15107" width="8.140625" style="57" customWidth="1"/>
    <col min="15108" max="15108" width="0" style="57" hidden="1" customWidth="1"/>
    <col min="15109" max="15109" width="1.140625" style="57" customWidth="1"/>
    <col min="15110" max="15110" width="8.5703125" style="57" customWidth="1"/>
    <col min="15111" max="15111" width="10.42578125" style="57" customWidth="1"/>
    <col min="15112" max="15112" width="1.140625" style="57" customWidth="1"/>
    <col min="15113" max="15113" width="8.5703125" style="57" customWidth="1"/>
    <col min="15114" max="15114" width="0" style="57" hidden="1" customWidth="1"/>
    <col min="15115" max="15115" width="1.140625" style="57" customWidth="1"/>
    <col min="15116" max="15116" width="8.5703125" style="57" customWidth="1"/>
    <col min="15117" max="15117" width="9" style="57" customWidth="1"/>
    <col min="15118" max="15118" width="1.140625" style="57" customWidth="1"/>
    <col min="15119" max="15119" width="10.42578125" style="57" customWidth="1"/>
    <col min="15120" max="15120" width="0" style="57" hidden="1" customWidth="1"/>
    <col min="15121" max="15121" width="1.140625" style="57" customWidth="1"/>
    <col min="15122" max="15122" width="10.42578125" style="57" customWidth="1"/>
    <col min="15123" max="15123" width="9" style="57" customWidth="1"/>
    <col min="15124" max="15124" width="1.140625" style="57" customWidth="1"/>
    <col min="15125" max="15125" width="7.140625" style="57" customWidth="1"/>
    <col min="15126" max="15126" width="0" style="57" hidden="1" customWidth="1"/>
    <col min="15127" max="15127" width="1.140625" style="57" customWidth="1"/>
    <col min="15128" max="15128" width="8" style="57" customWidth="1"/>
    <col min="15129" max="15129" width="9" style="57" customWidth="1"/>
    <col min="15130" max="15130" width="11.42578125" style="57"/>
    <col min="15131" max="15131" width="13.28515625" style="57" customWidth="1"/>
    <col min="15132" max="15132" width="7.42578125" style="57" customWidth="1"/>
    <col min="15133" max="15133" width="16.85546875" style="57" customWidth="1"/>
    <col min="15134" max="15134" width="2.85546875" style="57" customWidth="1"/>
    <col min="15135" max="15135" width="13.28515625" style="57" customWidth="1"/>
    <col min="15136" max="15136" width="2.7109375" style="57" customWidth="1"/>
    <col min="15137" max="15137" width="11.42578125" style="57"/>
    <col min="15138" max="15138" width="3" style="57" customWidth="1"/>
    <col min="15139" max="15360" width="11.42578125" style="57"/>
    <col min="15361" max="15361" width="22.5703125" style="57" customWidth="1"/>
    <col min="15362" max="15362" width="1.140625" style="57" customWidth="1"/>
    <col min="15363" max="15363" width="8.140625" style="57" customWidth="1"/>
    <col min="15364" max="15364" width="0" style="57" hidden="1" customWidth="1"/>
    <col min="15365" max="15365" width="1.140625" style="57" customWidth="1"/>
    <col min="15366" max="15366" width="8.5703125" style="57" customWidth="1"/>
    <col min="15367" max="15367" width="10.42578125" style="57" customWidth="1"/>
    <col min="15368" max="15368" width="1.140625" style="57" customWidth="1"/>
    <col min="15369" max="15369" width="8.5703125" style="57" customWidth="1"/>
    <col min="15370" max="15370" width="0" style="57" hidden="1" customWidth="1"/>
    <col min="15371" max="15371" width="1.140625" style="57" customWidth="1"/>
    <col min="15372" max="15372" width="8.5703125" style="57" customWidth="1"/>
    <col min="15373" max="15373" width="9" style="57" customWidth="1"/>
    <col min="15374" max="15374" width="1.140625" style="57" customWidth="1"/>
    <col min="15375" max="15375" width="10.42578125" style="57" customWidth="1"/>
    <col min="15376" max="15376" width="0" style="57" hidden="1" customWidth="1"/>
    <col min="15377" max="15377" width="1.140625" style="57" customWidth="1"/>
    <col min="15378" max="15378" width="10.42578125" style="57" customWidth="1"/>
    <col min="15379" max="15379" width="9" style="57" customWidth="1"/>
    <col min="15380" max="15380" width="1.140625" style="57" customWidth="1"/>
    <col min="15381" max="15381" width="7.140625" style="57" customWidth="1"/>
    <col min="15382" max="15382" width="0" style="57" hidden="1" customWidth="1"/>
    <col min="15383" max="15383" width="1.140625" style="57" customWidth="1"/>
    <col min="15384" max="15384" width="8" style="57" customWidth="1"/>
    <col min="15385" max="15385" width="9" style="57" customWidth="1"/>
    <col min="15386" max="15386" width="11.42578125" style="57"/>
    <col min="15387" max="15387" width="13.28515625" style="57" customWidth="1"/>
    <col min="15388" max="15388" width="7.42578125" style="57" customWidth="1"/>
    <col min="15389" max="15389" width="16.85546875" style="57" customWidth="1"/>
    <col min="15390" max="15390" width="2.85546875" style="57" customWidth="1"/>
    <col min="15391" max="15391" width="13.28515625" style="57" customWidth="1"/>
    <col min="15392" max="15392" width="2.7109375" style="57" customWidth="1"/>
    <col min="15393" max="15393" width="11.42578125" style="57"/>
    <col min="15394" max="15394" width="3" style="57" customWidth="1"/>
    <col min="15395" max="15616" width="11.42578125" style="57"/>
    <col min="15617" max="15617" width="22.5703125" style="57" customWidth="1"/>
    <col min="15618" max="15618" width="1.140625" style="57" customWidth="1"/>
    <col min="15619" max="15619" width="8.140625" style="57" customWidth="1"/>
    <col min="15620" max="15620" width="0" style="57" hidden="1" customWidth="1"/>
    <col min="15621" max="15621" width="1.140625" style="57" customWidth="1"/>
    <col min="15622" max="15622" width="8.5703125" style="57" customWidth="1"/>
    <col min="15623" max="15623" width="10.42578125" style="57" customWidth="1"/>
    <col min="15624" max="15624" width="1.140625" style="57" customWidth="1"/>
    <col min="15625" max="15625" width="8.5703125" style="57" customWidth="1"/>
    <col min="15626" max="15626" width="0" style="57" hidden="1" customWidth="1"/>
    <col min="15627" max="15627" width="1.140625" style="57" customWidth="1"/>
    <col min="15628" max="15628" width="8.5703125" style="57" customWidth="1"/>
    <col min="15629" max="15629" width="9" style="57" customWidth="1"/>
    <col min="15630" max="15630" width="1.140625" style="57" customWidth="1"/>
    <col min="15631" max="15631" width="10.42578125" style="57" customWidth="1"/>
    <col min="15632" max="15632" width="0" style="57" hidden="1" customWidth="1"/>
    <col min="15633" max="15633" width="1.140625" style="57" customWidth="1"/>
    <col min="15634" max="15634" width="10.42578125" style="57" customWidth="1"/>
    <col min="15635" max="15635" width="9" style="57" customWidth="1"/>
    <col min="15636" max="15636" width="1.140625" style="57" customWidth="1"/>
    <col min="15637" max="15637" width="7.140625" style="57" customWidth="1"/>
    <col min="15638" max="15638" width="0" style="57" hidden="1" customWidth="1"/>
    <col min="15639" max="15639" width="1.140625" style="57" customWidth="1"/>
    <col min="15640" max="15640" width="8" style="57" customWidth="1"/>
    <col min="15641" max="15641" width="9" style="57" customWidth="1"/>
    <col min="15642" max="15642" width="11.42578125" style="57"/>
    <col min="15643" max="15643" width="13.28515625" style="57" customWidth="1"/>
    <col min="15644" max="15644" width="7.42578125" style="57" customWidth="1"/>
    <col min="15645" max="15645" width="16.85546875" style="57" customWidth="1"/>
    <col min="15646" max="15646" width="2.85546875" style="57" customWidth="1"/>
    <col min="15647" max="15647" width="13.28515625" style="57" customWidth="1"/>
    <col min="15648" max="15648" width="2.7109375" style="57" customWidth="1"/>
    <col min="15649" max="15649" width="11.42578125" style="57"/>
    <col min="15650" max="15650" width="3" style="57" customWidth="1"/>
    <col min="15651" max="15872" width="11.42578125" style="57"/>
    <col min="15873" max="15873" width="22.5703125" style="57" customWidth="1"/>
    <col min="15874" max="15874" width="1.140625" style="57" customWidth="1"/>
    <col min="15875" max="15875" width="8.140625" style="57" customWidth="1"/>
    <col min="15876" max="15876" width="0" style="57" hidden="1" customWidth="1"/>
    <col min="15877" max="15877" width="1.140625" style="57" customWidth="1"/>
    <col min="15878" max="15878" width="8.5703125" style="57" customWidth="1"/>
    <col min="15879" max="15879" width="10.42578125" style="57" customWidth="1"/>
    <col min="15880" max="15880" width="1.140625" style="57" customWidth="1"/>
    <col min="15881" max="15881" width="8.5703125" style="57" customWidth="1"/>
    <col min="15882" max="15882" width="0" style="57" hidden="1" customWidth="1"/>
    <col min="15883" max="15883" width="1.140625" style="57" customWidth="1"/>
    <col min="15884" max="15884" width="8.5703125" style="57" customWidth="1"/>
    <col min="15885" max="15885" width="9" style="57" customWidth="1"/>
    <col min="15886" max="15886" width="1.140625" style="57" customWidth="1"/>
    <col min="15887" max="15887" width="10.42578125" style="57" customWidth="1"/>
    <col min="15888" max="15888" width="0" style="57" hidden="1" customWidth="1"/>
    <col min="15889" max="15889" width="1.140625" style="57" customWidth="1"/>
    <col min="15890" max="15890" width="10.42578125" style="57" customWidth="1"/>
    <col min="15891" max="15891" width="9" style="57" customWidth="1"/>
    <col min="15892" max="15892" width="1.140625" style="57" customWidth="1"/>
    <col min="15893" max="15893" width="7.140625" style="57" customWidth="1"/>
    <col min="15894" max="15894" width="0" style="57" hidden="1" customWidth="1"/>
    <col min="15895" max="15895" width="1.140625" style="57" customWidth="1"/>
    <col min="15896" max="15896" width="8" style="57" customWidth="1"/>
    <col min="15897" max="15897" width="9" style="57" customWidth="1"/>
    <col min="15898" max="15898" width="11.42578125" style="57"/>
    <col min="15899" max="15899" width="13.28515625" style="57" customWidth="1"/>
    <col min="15900" max="15900" width="7.42578125" style="57" customWidth="1"/>
    <col min="15901" max="15901" width="16.85546875" style="57" customWidth="1"/>
    <col min="15902" max="15902" width="2.85546875" style="57" customWidth="1"/>
    <col min="15903" max="15903" width="13.28515625" style="57" customWidth="1"/>
    <col min="15904" max="15904" width="2.7109375" style="57" customWidth="1"/>
    <col min="15905" max="15905" width="11.42578125" style="57"/>
    <col min="15906" max="15906" width="3" style="57" customWidth="1"/>
    <col min="15907" max="16128" width="11.42578125" style="57"/>
    <col min="16129" max="16129" width="22.5703125" style="57" customWidth="1"/>
    <col min="16130" max="16130" width="1.140625" style="57" customWidth="1"/>
    <col min="16131" max="16131" width="8.140625" style="57" customWidth="1"/>
    <col min="16132" max="16132" width="0" style="57" hidden="1" customWidth="1"/>
    <col min="16133" max="16133" width="1.140625" style="57" customWidth="1"/>
    <col min="16134" max="16134" width="8.5703125" style="57" customWidth="1"/>
    <col min="16135" max="16135" width="10.42578125" style="57" customWidth="1"/>
    <col min="16136" max="16136" width="1.140625" style="57" customWidth="1"/>
    <col min="16137" max="16137" width="8.5703125" style="57" customWidth="1"/>
    <col min="16138" max="16138" width="0" style="57" hidden="1" customWidth="1"/>
    <col min="16139" max="16139" width="1.140625" style="57" customWidth="1"/>
    <col min="16140" max="16140" width="8.5703125" style="57" customWidth="1"/>
    <col min="16141" max="16141" width="9" style="57" customWidth="1"/>
    <col min="16142" max="16142" width="1.140625" style="57" customWidth="1"/>
    <col min="16143" max="16143" width="10.42578125" style="57" customWidth="1"/>
    <col min="16144" max="16144" width="0" style="57" hidden="1" customWidth="1"/>
    <col min="16145" max="16145" width="1.140625" style="57" customWidth="1"/>
    <col min="16146" max="16146" width="10.42578125" style="57" customWidth="1"/>
    <col min="16147" max="16147" width="9" style="57" customWidth="1"/>
    <col min="16148" max="16148" width="1.140625" style="57" customWidth="1"/>
    <col min="16149" max="16149" width="7.140625" style="57" customWidth="1"/>
    <col min="16150" max="16150" width="0" style="57" hidden="1" customWidth="1"/>
    <col min="16151" max="16151" width="1.140625" style="57" customWidth="1"/>
    <col min="16152" max="16152" width="8" style="57" customWidth="1"/>
    <col min="16153" max="16153" width="9" style="57" customWidth="1"/>
    <col min="16154" max="16154" width="11.42578125" style="57"/>
    <col min="16155" max="16155" width="13.28515625" style="57" customWidth="1"/>
    <col min="16156" max="16156" width="7.42578125" style="57" customWidth="1"/>
    <col min="16157" max="16157" width="16.85546875" style="57" customWidth="1"/>
    <col min="16158" max="16158" width="2.85546875" style="57" customWidth="1"/>
    <col min="16159" max="16159" width="13.28515625" style="57" customWidth="1"/>
    <col min="16160" max="16160" width="2.7109375" style="57" customWidth="1"/>
    <col min="16161" max="16161" width="11.42578125" style="57"/>
    <col min="16162" max="16162" width="3" style="57" customWidth="1"/>
    <col min="16163" max="16384" width="11.42578125" style="57"/>
  </cols>
  <sheetData>
    <row r="1" spans="1:46" ht="76.5" customHeight="1">
      <c r="A1" s="56"/>
    </row>
    <row r="2" spans="1:46" s="59" customFormat="1">
      <c r="A2" s="34" t="s">
        <v>253</v>
      </c>
      <c r="X2" s="60"/>
    </row>
    <row r="3" spans="1:46" s="59" customFormat="1">
      <c r="A3" s="35" t="s">
        <v>254</v>
      </c>
      <c r="X3" s="60"/>
      <c r="AA3" s="35" t="s">
        <v>255</v>
      </c>
      <c r="AB3" s="61"/>
      <c r="AC3" s="61"/>
      <c r="AD3" s="61"/>
      <c r="AE3" s="61"/>
      <c r="AF3" s="61"/>
      <c r="AG3" s="61"/>
      <c r="AH3" s="61"/>
      <c r="AI3" s="61"/>
    </row>
    <row r="4" spans="1:46" s="59" customFormat="1">
      <c r="A4" s="34" t="s">
        <v>256</v>
      </c>
      <c r="X4" s="60"/>
      <c r="AA4" s="62" t="s">
        <v>257</v>
      </c>
      <c r="AB4" s="61"/>
      <c r="AC4" s="61"/>
      <c r="AD4" s="61"/>
      <c r="AE4" s="61"/>
      <c r="AF4" s="61"/>
      <c r="AG4" s="61"/>
      <c r="AH4" s="61"/>
      <c r="AI4" s="61"/>
    </row>
    <row r="5" spans="1:46" s="67" customFormat="1" ht="26.25" customHeight="1">
      <c r="A5" s="204" t="s">
        <v>241</v>
      </c>
      <c r="B5" s="211" t="s">
        <v>242</v>
      </c>
      <c r="C5" s="211"/>
      <c r="D5" s="211"/>
      <c r="E5" s="212"/>
      <c r="F5" s="211"/>
      <c r="G5" s="211"/>
      <c r="H5" s="63"/>
      <c r="I5" s="64" t="s">
        <v>258</v>
      </c>
      <c r="J5" s="64"/>
      <c r="K5" s="64"/>
      <c r="L5" s="64"/>
      <c r="M5" s="64"/>
      <c r="N5" s="65"/>
      <c r="O5" s="211" t="s">
        <v>259</v>
      </c>
      <c r="P5" s="211"/>
      <c r="Q5" s="211"/>
      <c r="R5" s="211"/>
      <c r="S5" s="211"/>
      <c r="T5" s="65"/>
      <c r="U5" s="64" t="s">
        <v>260</v>
      </c>
      <c r="V5" s="64"/>
      <c r="W5" s="64"/>
      <c r="X5" s="66"/>
      <c r="Y5" s="64"/>
      <c r="AA5" s="204" t="s">
        <v>241</v>
      </c>
      <c r="AB5" s="68"/>
      <c r="AC5" s="36" t="s">
        <v>261</v>
      </c>
      <c r="AD5" s="69"/>
      <c r="AE5" s="36" t="s">
        <v>262</v>
      </c>
      <c r="AF5" s="70"/>
      <c r="AG5" s="36" t="s">
        <v>263</v>
      </c>
      <c r="AH5" s="71"/>
      <c r="AI5" s="36" t="s">
        <v>264</v>
      </c>
    </row>
    <row r="6" spans="1:46" s="76" customFormat="1" ht="16.5" customHeight="1">
      <c r="A6" s="210"/>
      <c r="B6" s="72"/>
      <c r="C6" s="206" t="s">
        <v>265</v>
      </c>
      <c r="D6" s="206"/>
      <c r="E6" s="73"/>
      <c r="F6" s="74" t="s">
        <v>244</v>
      </c>
      <c r="G6" s="204" t="s">
        <v>266</v>
      </c>
      <c r="H6" s="75"/>
      <c r="I6" s="206" t="s">
        <v>265</v>
      </c>
      <c r="J6" s="206"/>
      <c r="K6" s="73"/>
      <c r="L6" s="74" t="s">
        <v>244</v>
      </c>
      <c r="M6" s="204" t="s">
        <v>266</v>
      </c>
      <c r="N6" s="75"/>
      <c r="O6" s="206" t="s">
        <v>265</v>
      </c>
      <c r="P6" s="206"/>
      <c r="Q6" s="75"/>
      <c r="R6" s="74" t="s">
        <v>244</v>
      </c>
      <c r="S6" s="204" t="s">
        <v>266</v>
      </c>
      <c r="T6" s="75"/>
      <c r="U6" s="206" t="s">
        <v>265</v>
      </c>
      <c r="V6" s="206"/>
      <c r="W6" s="73"/>
      <c r="X6" s="74" t="s">
        <v>244</v>
      </c>
      <c r="Y6" s="204" t="s">
        <v>266</v>
      </c>
      <c r="AA6" s="210"/>
      <c r="AB6" s="77"/>
      <c r="AC6" s="69" t="s">
        <v>267</v>
      </c>
      <c r="AD6" s="77"/>
      <c r="AE6" s="69" t="s">
        <v>267</v>
      </c>
      <c r="AF6" s="77"/>
      <c r="AG6" s="69" t="s">
        <v>267</v>
      </c>
      <c r="AH6" s="77"/>
      <c r="AI6" s="69" t="s">
        <v>267</v>
      </c>
    </row>
    <row r="7" spans="1:46" s="76" customFormat="1" ht="17.25" customHeight="1">
      <c r="A7" s="205"/>
      <c r="B7" s="74"/>
      <c r="C7" s="74" t="s">
        <v>245</v>
      </c>
      <c r="D7" s="74" t="s">
        <v>268</v>
      </c>
      <c r="E7" s="72"/>
      <c r="F7" s="74" t="s">
        <v>245</v>
      </c>
      <c r="G7" s="205"/>
      <c r="H7" s="72"/>
      <c r="I7" s="74" t="s">
        <v>245</v>
      </c>
      <c r="J7" s="74" t="s">
        <v>268</v>
      </c>
      <c r="K7" s="72"/>
      <c r="L7" s="74" t="s">
        <v>245</v>
      </c>
      <c r="M7" s="205"/>
      <c r="N7" s="72"/>
      <c r="O7" s="74" t="s">
        <v>246</v>
      </c>
      <c r="P7" s="74" t="s">
        <v>268</v>
      </c>
      <c r="Q7" s="72"/>
      <c r="R7" s="74" t="s">
        <v>246</v>
      </c>
      <c r="S7" s="205"/>
      <c r="T7" s="72"/>
      <c r="U7" s="74" t="s">
        <v>247</v>
      </c>
      <c r="V7" s="74" t="s">
        <v>268</v>
      </c>
      <c r="W7" s="72"/>
      <c r="X7" s="74" t="s">
        <v>247</v>
      </c>
      <c r="Y7" s="205"/>
      <c r="AA7" s="205"/>
      <c r="AB7" s="78"/>
      <c r="AC7" s="78" t="s">
        <v>268</v>
      </c>
      <c r="AD7" s="78"/>
      <c r="AE7" s="78" t="s">
        <v>268</v>
      </c>
      <c r="AF7" s="78"/>
      <c r="AG7" s="78" t="s">
        <v>268</v>
      </c>
      <c r="AH7" s="78"/>
      <c r="AI7" s="78" t="s">
        <v>268</v>
      </c>
    </row>
    <row r="8" spans="1:46" s="59" customFormat="1">
      <c r="A8" s="79" t="s">
        <v>248</v>
      </c>
      <c r="B8" s="80"/>
      <c r="C8" s="81">
        <v>156309.75693799998</v>
      </c>
      <c r="D8" s="82">
        <v>1.3255502147010254</v>
      </c>
      <c r="E8" s="80"/>
      <c r="F8" s="83">
        <v>178155.14</v>
      </c>
      <c r="G8" s="84">
        <f>+F8/C8*100-100</f>
        <v>13.975700231345755</v>
      </c>
      <c r="H8" s="85"/>
      <c r="I8" s="83">
        <v>295970.51613669866</v>
      </c>
      <c r="J8" s="82">
        <v>0.74376323501022945</v>
      </c>
      <c r="K8" s="80"/>
      <c r="L8" s="83">
        <v>397259.08</v>
      </c>
      <c r="M8" s="80">
        <f>+L8/I8*100-100</f>
        <v>34.222518237769208</v>
      </c>
      <c r="N8" s="85"/>
      <c r="O8" s="81">
        <v>1558044.4107596744</v>
      </c>
      <c r="P8" s="82">
        <v>0.6291893012748867</v>
      </c>
      <c r="Q8" s="80"/>
      <c r="R8" s="81">
        <v>2206620.56</v>
      </c>
      <c r="S8" s="80">
        <f>+R8/O8*100-100</f>
        <v>41.627577799537278</v>
      </c>
      <c r="T8" s="85"/>
      <c r="U8" s="86"/>
      <c r="V8" s="86"/>
      <c r="W8" s="86"/>
      <c r="X8" s="86"/>
      <c r="Y8" s="86"/>
      <c r="AA8" s="87" t="s">
        <v>248</v>
      </c>
      <c r="AB8" s="88"/>
      <c r="AC8" s="89">
        <v>1.3255502147010254</v>
      </c>
      <c r="AD8" s="90"/>
      <c r="AE8" s="89">
        <v>0.74376323501022945</v>
      </c>
      <c r="AF8" s="91"/>
      <c r="AG8" s="89">
        <v>0.6291893012748867</v>
      </c>
      <c r="AH8" s="92"/>
      <c r="AI8" s="93"/>
    </row>
    <row r="9" spans="1:46" s="59" customFormat="1" ht="5.25" customHeight="1">
      <c r="A9" s="79"/>
      <c r="B9" s="80"/>
      <c r="C9" s="81"/>
      <c r="D9" s="82"/>
      <c r="E9" s="80"/>
      <c r="F9" s="83"/>
      <c r="G9" s="84"/>
      <c r="H9" s="85"/>
      <c r="I9" s="83"/>
      <c r="J9" s="82"/>
      <c r="K9" s="80"/>
      <c r="L9" s="83"/>
      <c r="M9" s="80"/>
      <c r="N9" s="85"/>
      <c r="O9" s="81"/>
      <c r="P9" s="82"/>
      <c r="Q9" s="80"/>
      <c r="R9" s="81"/>
      <c r="S9" s="80"/>
      <c r="T9" s="85"/>
      <c r="U9" s="86"/>
      <c r="V9" s="86"/>
      <c r="W9" s="86"/>
      <c r="X9" s="86"/>
      <c r="Y9" s="86"/>
      <c r="AA9" s="87"/>
      <c r="AB9" s="88"/>
      <c r="AC9" s="89"/>
      <c r="AD9" s="90"/>
      <c r="AE9" s="94"/>
      <c r="AF9" s="91"/>
      <c r="AG9" s="95"/>
      <c r="AH9" s="92"/>
      <c r="AI9" s="96"/>
    </row>
    <row r="10" spans="1:46" s="59" customFormat="1">
      <c r="A10" s="79" t="s">
        <v>190</v>
      </c>
      <c r="B10" s="97"/>
      <c r="C10" s="81">
        <v>16258.1</v>
      </c>
      <c r="D10" s="98">
        <v>0</v>
      </c>
      <c r="E10" s="97"/>
      <c r="F10" s="99">
        <v>14023.5</v>
      </c>
      <c r="G10" s="100">
        <f>+F10/C10*100-100</f>
        <v>-13.744533494073735</v>
      </c>
      <c r="H10" s="85"/>
      <c r="I10" s="99">
        <v>47180.55</v>
      </c>
      <c r="J10" s="101" t="s">
        <v>269</v>
      </c>
      <c r="K10" s="97"/>
      <c r="L10" s="99">
        <v>65812.5</v>
      </c>
      <c r="M10" s="80">
        <f>+L10/I10*100-100</f>
        <v>39.490743537326296</v>
      </c>
      <c r="N10" s="85"/>
      <c r="O10" s="81">
        <v>234395.32067477412</v>
      </c>
      <c r="P10" s="82">
        <v>1.0687537308503861</v>
      </c>
      <c r="Q10" s="80"/>
      <c r="R10" s="81">
        <v>343716.58</v>
      </c>
      <c r="S10" s="80">
        <f>+R10/O10*100-100</f>
        <v>46.639693578572007</v>
      </c>
      <c r="T10" s="85"/>
      <c r="U10" s="102">
        <v>4.9680497720940959</v>
      </c>
      <c r="V10" s="98">
        <v>1.0687537308503861</v>
      </c>
      <c r="W10" s="103"/>
      <c r="X10" s="102">
        <v>5.2226640835707503</v>
      </c>
      <c r="Y10" s="80">
        <f>+X10/U10*100-100</f>
        <v>5.1250354395972835</v>
      </c>
      <c r="Z10" s="104"/>
      <c r="AA10" s="87" t="s">
        <v>190</v>
      </c>
      <c r="AB10" s="105"/>
      <c r="AC10" s="94" t="s">
        <v>269</v>
      </c>
      <c r="AD10" s="90"/>
      <c r="AE10" s="94" t="s">
        <v>269</v>
      </c>
      <c r="AF10" s="91"/>
      <c r="AG10" s="89">
        <v>1.0687537308503861</v>
      </c>
      <c r="AH10" s="92"/>
      <c r="AI10" s="89">
        <v>1.0687537308503861</v>
      </c>
    </row>
    <row r="11" spans="1:46" s="59" customFormat="1">
      <c r="A11" s="79" t="s">
        <v>192</v>
      </c>
      <c r="B11" s="97"/>
      <c r="C11" s="81">
        <v>15942.5</v>
      </c>
      <c r="D11" s="98">
        <v>0</v>
      </c>
      <c r="E11" s="97"/>
      <c r="F11" s="99">
        <v>18331</v>
      </c>
      <c r="G11" s="100">
        <f>+F11/C11*100-100</f>
        <v>14.981966441900568</v>
      </c>
      <c r="H11" s="85"/>
      <c r="I11" s="99">
        <v>109478.39999999999</v>
      </c>
      <c r="J11" s="101" t="s">
        <v>269</v>
      </c>
      <c r="K11" s="97"/>
      <c r="L11" s="99">
        <v>142739.5</v>
      </c>
      <c r="M11" s="80">
        <f>+L11/I11*100-100</f>
        <v>30.381426838536186</v>
      </c>
      <c r="N11" s="85"/>
      <c r="O11" s="81">
        <v>547321.17874723522</v>
      </c>
      <c r="P11" s="82">
        <v>1.3875291763987576</v>
      </c>
      <c r="Q11" s="80"/>
      <c r="R11" s="81">
        <v>767187.55</v>
      </c>
      <c r="S11" s="80">
        <f>+R11/O11*100-100</f>
        <v>40.171361860328062</v>
      </c>
      <c r="T11" s="85"/>
      <c r="U11" s="102">
        <v>4.9993531029612708</v>
      </c>
      <c r="V11" s="98">
        <v>1.3875291763987578</v>
      </c>
      <c r="W11" s="103"/>
      <c r="X11" s="102">
        <v>5.3747389475232854</v>
      </c>
      <c r="Y11" s="80">
        <f>+X11/U11*100-100</f>
        <v>7.5086883608933732</v>
      </c>
      <c r="Z11" s="104"/>
      <c r="AA11" s="87" t="s">
        <v>192</v>
      </c>
      <c r="AB11" s="105"/>
      <c r="AC11" s="94" t="s">
        <v>269</v>
      </c>
      <c r="AD11" s="90"/>
      <c r="AE11" s="94" t="s">
        <v>269</v>
      </c>
      <c r="AF11" s="91"/>
      <c r="AG11" s="89">
        <v>1.3875291763987576</v>
      </c>
      <c r="AH11" s="92"/>
      <c r="AI11" s="89">
        <v>1.3875291763987576</v>
      </c>
    </row>
    <row r="12" spans="1:46" s="59" customFormat="1">
      <c r="A12" s="79" t="s">
        <v>191</v>
      </c>
      <c r="B12" s="97"/>
      <c r="C12" s="81">
        <v>49753.972857000001</v>
      </c>
      <c r="D12" s="101">
        <v>2.2441774619662453</v>
      </c>
      <c r="E12" s="97"/>
      <c r="F12" s="99">
        <v>52035.519999999997</v>
      </c>
      <c r="G12" s="100">
        <f>+F12/C12*100-100</f>
        <v>4.5856582137822244</v>
      </c>
      <c r="H12" s="85"/>
      <c r="I12" s="99">
        <v>54285.636417698603</v>
      </c>
      <c r="J12" s="101">
        <v>1.3260206837600357</v>
      </c>
      <c r="K12" s="97"/>
      <c r="L12" s="99">
        <v>54850.14</v>
      </c>
      <c r="M12" s="80">
        <f>+L12/I12*100-100</f>
        <v>1.0398765116389939</v>
      </c>
      <c r="N12" s="85"/>
      <c r="O12" s="81">
        <v>371327.31722260476</v>
      </c>
      <c r="P12" s="82">
        <v>0.88092104379570657</v>
      </c>
      <c r="Q12" s="80"/>
      <c r="R12" s="81">
        <v>403699.62</v>
      </c>
      <c r="S12" s="80">
        <f>+R12/O12*100-100</f>
        <v>8.7179965695840735</v>
      </c>
      <c r="T12" s="85"/>
      <c r="U12" s="102">
        <v>6.8402498658290005</v>
      </c>
      <c r="V12" s="98">
        <v>0.88092104379570679</v>
      </c>
      <c r="W12" s="103"/>
      <c r="X12" s="102">
        <v>7.3600472122769425</v>
      </c>
      <c r="Y12" s="80">
        <f>+X12/U12*100-100</f>
        <v>7.5990988142791309</v>
      </c>
      <c r="Z12" s="104"/>
      <c r="AA12" s="87" t="s">
        <v>191</v>
      </c>
      <c r="AB12" s="105"/>
      <c r="AC12" s="89">
        <v>2.2441774619662453</v>
      </c>
      <c r="AD12" s="90"/>
      <c r="AE12" s="95">
        <v>1.3260206837600357</v>
      </c>
      <c r="AF12" s="91"/>
      <c r="AG12" s="89">
        <v>0.88092104379570657</v>
      </c>
      <c r="AH12" s="92"/>
      <c r="AI12" s="89">
        <v>0.88092104379570657</v>
      </c>
    </row>
    <row r="13" spans="1:46" s="106" customFormat="1">
      <c r="A13" s="79" t="s">
        <v>189</v>
      </c>
      <c r="B13" s="80"/>
      <c r="C13" s="81">
        <v>13695.09303</v>
      </c>
      <c r="D13" s="101">
        <v>2.6691271694956247</v>
      </c>
      <c r="E13" s="97"/>
      <c r="F13" s="99">
        <v>19758.54</v>
      </c>
      <c r="G13" s="100">
        <f>+F13/C13*100-100</f>
        <v>44.274594971480838</v>
      </c>
      <c r="H13" s="85"/>
      <c r="I13" s="83">
        <v>15153.781875000001</v>
      </c>
      <c r="J13" s="82">
        <v>2.3338814519500612</v>
      </c>
      <c r="K13" s="80"/>
      <c r="L13" s="83">
        <v>19701</v>
      </c>
      <c r="M13" s="80">
        <f>+L13/I13*100-100</f>
        <v>30.007150442766942</v>
      </c>
      <c r="N13" s="85"/>
      <c r="O13" s="81">
        <v>104467.44569451899</v>
      </c>
      <c r="P13" s="82">
        <v>1.0311308698317998</v>
      </c>
      <c r="Q13" s="80"/>
      <c r="R13" s="81">
        <v>152805.24</v>
      </c>
      <c r="S13" s="80">
        <f>+R13/O13*100-100</f>
        <v>46.270676940670228</v>
      </c>
      <c r="T13" s="85"/>
      <c r="U13" s="102">
        <v>6.8938200745032816</v>
      </c>
      <c r="V13" s="98">
        <v>1.0311308698317998</v>
      </c>
      <c r="W13" s="103"/>
      <c r="X13" s="102">
        <v>7.7562174508908175</v>
      </c>
      <c r="Y13" s="80">
        <f>+X13/U13*100-100</f>
        <v>12.50971692134965</v>
      </c>
      <c r="Z13" s="104"/>
      <c r="AA13" s="87" t="s">
        <v>189</v>
      </c>
      <c r="AB13" s="88"/>
      <c r="AC13" s="89">
        <v>2.6691271694956247</v>
      </c>
      <c r="AD13" s="90"/>
      <c r="AE13" s="95">
        <v>2.3338814519500612</v>
      </c>
      <c r="AF13" s="91"/>
      <c r="AG13" s="89">
        <v>1.0311308698317998</v>
      </c>
      <c r="AH13" s="92"/>
      <c r="AI13" s="89">
        <v>1.0311308698317998</v>
      </c>
    </row>
    <row r="14" spans="1:46" s="106" customFormat="1">
      <c r="A14" s="107" t="s">
        <v>270</v>
      </c>
      <c r="B14" s="108"/>
      <c r="C14" s="109">
        <v>60660.091050999996</v>
      </c>
      <c r="D14" s="110">
        <v>2.8134835928029931</v>
      </c>
      <c r="E14" s="111"/>
      <c r="F14" s="112">
        <v>74006.58</v>
      </c>
      <c r="G14" s="113">
        <f>+F14/C14*100-100</f>
        <v>22.00209184944832</v>
      </c>
      <c r="H14" s="114"/>
      <c r="I14" s="115">
        <v>69872.147843999992</v>
      </c>
      <c r="J14" s="116">
        <v>2.9049862562683373</v>
      </c>
      <c r="K14" s="108"/>
      <c r="L14" s="115">
        <v>114155.94</v>
      </c>
      <c r="M14" s="108">
        <f>+L14/I14*100-100</f>
        <v>63.378318145980273</v>
      </c>
      <c r="N14" s="114"/>
      <c r="O14" s="109">
        <v>300533.14842054126</v>
      </c>
      <c r="P14" s="116">
        <v>1.4988632079347757</v>
      </c>
      <c r="Q14" s="108"/>
      <c r="R14" s="109">
        <v>539211.56999999995</v>
      </c>
      <c r="S14" s="108">
        <f>+R14/O14*100-100</f>
        <v>79.418334660864701</v>
      </c>
      <c r="T14" s="114"/>
      <c r="U14" s="117">
        <v>4.301186634358606</v>
      </c>
      <c r="V14" s="118">
        <v>1.4988632079347755</v>
      </c>
      <c r="W14" s="119"/>
      <c r="X14" s="117">
        <v>4.7234648499237091</v>
      </c>
      <c r="Y14" s="108">
        <f>+X14/U14*100-100</f>
        <v>9.8177143068350716</v>
      </c>
      <c r="Z14" s="104"/>
      <c r="AA14" s="120" t="s">
        <v>270</v>
      </c>
      <c r="AB14" s="121"/>
      <c r="AC14" s="122">
        <v>2.8134835928029931</v>
      </c>
      <c r="AD14" s="123"/>
      <c r="AE14" s="124">
        <v>2.9049862562683373</v>
      </c>
      <c r="AF14" s="125"/>
      <c r="AG14" s="122">
        <v>1.4988632079347757</v>
      </c>
      <c r="AH14" s="126"/>
      <c r="AI14" s="122">
        <v>1.4988632079347757</v>
      </c>
    </row>
    <row r="15" spans="1:46" s="67" customFormat="1">
      <c r="A15" s="37" t="s">
        <v>249</v>
      </c>
      <c r="B15" s="127"/>
      <c r="C15" s="128"/>
      <c r="D15" s="128"/>
      <c r="E15" s="128"/>
      <c r="F15" s="128"/>
      <c r="G15" s="128"/>
      <c r="H15" s="128"/>
      <c r="I15" s="129"/>
      <c r="J15" s="127"/>
      <c r="K15" s="127"/>
      <c r="L15" s="130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31"/>
      <c r="Y15" s="127"/>
    </row>
    <row r="16" spans="1:46" s="138" customFormat="1">
      <c r="A16" s="38" t="s">
        <v>250</v>
      </c>
      <c r="B16" s="37"/>
      <c r="C16" s="132"/>
      <c r="D16" s="132"/>
      <c r="E16" s="132"/>
      <c r="F16" s="132"/>
      <c r="G16" s="133"/>
      <c r="H16" s="132"/>
      <c r="I16" s="134"/>
      <c r="J16" s="135"/>
      <c r="K16" s="37"/>
      <c r="L16" s="136"/>
      <c r="M16" s="136"/>
      <c r="N16" s="133"/>
      <c r="O16" s="37"/>
      <c r="P16" s="37"/>
      <c r="Q16" s="37"/>
      <c r="R16" s="37"/>
      <c r="S16" s="133"/>
      <c r="T16" s="133"/>
      <c r="U16" s="37"/>
      <c r="V16" s="37"/>
      <c r="W16" s="37"/>
      <c r="X16" s="37"/>
      <c r="Y16" s="37"/>
      <c r="Z16" s="137"/>
      <c r="AA16" s="37"/>
      <c r="AB16" s="37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</row>
    <row r="17" spans="1:49" s="67" customFormat="1">
      <c r="A17" s="40" t="s">
        <v>271</v>
      </c>
      <c r="B17" s="127"/>
      <c r="C17" s="127"/>
      <c r="D17" s="127"/>
      <c r="E17" s="127"/>
      <c r="F17" s="127"/>
      <c r="G17" s="131"/>
      <c r="H17" s="127"/>
      <c r="I17" s="127"/>
      <c r="J17" s="140"/>
      <c r="K17" s="141"/>
      <c r="L17" s="141"/>
      <c r="M17" s="142"/>
      <c r="N17" s="143"/>
      <c r="O17" s="141"/>
      <c r="P17" s="127"/>
      <c r="Q17" s="127"/>
      <c r="R17" s="127"/>
      <c r="S17" s="131"/>
      <c r="T17" s="131"/>
      <c r="U17" s="127"/>
      <c r="V17" s="127"/>
      <c r="W17" s="127"/>
      <c r="X17" s="127"/>
      <c r="Y17" s="127"/>
      <c r="Z17" s="131"/>
      <c r="AA17" s="127"/>
      <c r="AB17" s="127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</row>
    <row r="18" spans="1:49" s="67" customFormat="1">
      <c r="A18" s="40" t="s">
        <v>272</v>
      </c>
      <c r="B18" s="127"/>
      <c r="C18" s="127"/>
      <c r="D18" s="127"/>
      <c r="E18" s="127"/>
      <c r="F18" s="127"/>
      <c r="G18" s="127"/>
      <c r="H18" s="127"/>
      <c r="I18" s="140"/>
      <c r="J18" s="141"/>
      <c r="K18" s="141"/>
      <c r="L18" s="142"/>
      <c r="M18" s="143"/>
      <c r="N18" s="141"/>
      <c r="O18" s="127"/>
      <c r="P18" s="127"/>
      <c r="Q18" s="127"/>
      <c r="R18" s="127"/>
      <c r="S18" s="131"/>
      <c r="T18" s="131"/>
      <c r="U18" s="127"/>
      <c r="V18" s="127"/>
      <c r="W18" s="127"/>
      <c r="X18" s="127"/>
      <c r="Y18" s="127"/>
      <c r="Z18" s="131"/>
      <c r="AA18" s="127"/>
      <c r="AB18" s="145"/>
    </row>
    <row r="19" spans="1:49" s="149" customFormat="1">
      <c r="A19" s="40" t="s">
        <v>273</v>
      </c>
      <c r="B19" s="40"/>
      <c r="C19" s="146"/>
      <c r="D19" s="40"/>
      <c r="E19" s="40"/>
      <c r="F19" s="40"/>
      <c r="G19" s="147"/>
      <c r="H19" s="40"/>
      <c r="I19" s="40"/>
      <c r="J19" s="40"/>
      <c r="K19" s="40"/>
      <c r="L19" s="40"/>
      <c r="M19" s="40"/>
      <c r="N19" s="147"/>
      <c r="O19" s="40"/>
      <c r="P19" s="40"/>
      <c r="Q19" s="40"/>
      <c r="R19" s="40"/>
      <c r="S19" s="147"/>
      <c r="T19" s="147"/>
      <c r="U19" s="40"/>
      <c r="V19" s="148"/>
      <c r="W19" s="40"/>
      <c r="X19" s="147"/>
      <c r="Y19" s="147"/>
      <c r="Z19" s="147"/>
      <c r="AA19" s="40"/>
      <c r="AB19" s="4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</row>
    <row r="20" spans="1:49" s="138" customFormat="1" ht="14.25" customHeight="1">
      <c r="A20" s="208" t="s">
        <v>274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</row>
    <row r="21" spans="1:49" s="149" customFormat="1" ht="14.25" customHeight="1">
      <c r="A21" s="209" t="s">
        <v>275</v>
      </c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</row>
    <row r="22" spans="1:49" s="149" customFormat="1" ht="14.25" customHeight="1">
      <c r="A22" s="39" t="s">
        <v>276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</row>
    <row r="23" spans="1:49" s="149" customFormat="1">
      <c r="A23" s="40" t="s">
        <v>251</v>
      </c>
      <c r="L23" s="152"/>
      <c r="X23" s="153"/>
    </row>
    <row r="24" spans="1:49">
      <c r="A24" s="40"/>
      <c r="L24" s="154"/>
    </row>
    <row r="25" spans="1:49">
      <c r="A25" s="34" t="s">
        <v>277</v>
      </c>
      <c r="B25" s="59"/>
      <c r="C25" s="59"/>
      <c r="D25" s="59"/>
      <c r="E25" s="59"/>
      <c r="F25" s="59"/>
      <c r="G25" s="59"/>
      <c r="H25" s="60"/>
      <c r="I25" s="59"/>
      <c r="J25" s="59"/>
      <c r="K25" s="59"/>
      <c r="L25" s="59"/>
      <c r="M25" s="59"/>
      <c r="N25" s="59"/>
      <c r="O25" s="59"/>
      <c r="P25" s="59"/>
      <c r="Q25" s="60"/>
      <c r="R25" s="59"/>
      <c r="S25" s="59"/>
      <c r="T25" s="59"/>
      <c r="U25" s="59"/>
      <c r="V25" s="59"/>
      <c r="W25" s="59"/>
      <c r="X25" s="60"/>
      <c r="Y25" s="60"/>
      <c r="Z25" s="59"/>
      <c r="AA25" s="61"/>
      <c r="AB25" s="61"/>
      <c r="AC25" s="61"/>
      <c r="AD25" s="61"/>
      <c r="AE25" s="61"/>
      <c r="AF25" s="61"/>
      <c r="AG25" s="61"/>
      <c r="AH25" s="61"/>
      <c r="AI25" s="61"/>
    </row>
    <row r="26" spans="1:49">
      <c r="A26" s="35" t="s">
        <v>254</v>
      </c>
      <c r="B26" s="61"/>
      <c r="C26" s="61"/>
      <c r="D26" s="61"/>
      <c r="E26" s="61"/>
      <c r="F26" s="61"/>
      <c r="G26" s="61"/>
      <c r="H26" s="155"/>
      <c r="I26" s="61"/>
      <c r="J26" s="61"/>
      <c r="K26" s="61"/>
      <c r="L26" s="61"/>
      <c r="M26" s="61"/>
      <c r="N26" s="61"/>
      <c r="O26" s="61"/>
      <c r="P26" s="61"/>
      <c r="Q26" s="155"/>
      <c r="R26" s="59"/>
      <c r="S26" s="59"/>
      <c r="T26" s="59"/>
      <c r="U26" s="59"/>
      <c r="V26" s="59"/>
      <c r="W26" s="59"/>
      <c r="X26" s="60"/>
      <c r="Y26" s="60"/>
      <c r="Z26" s="59"/>
      <c r="AA26" s="35" t="s">
        <v>255</v>
      </c>
      <c r="AB26" s="61"/>
      <c r="AC26" s="61"/>
      <c r="AD26" s="61"/>
      <c r="AE26" s="61"/>
      <c r="AF26" s="61"/>
      <c r="AG26" s="61"/>
      <c r="AH26" s="61"/>
      <c r="AI26" s="61"/>
    </row>
    <row r="27" spans="1:49">
      <c r="A27" s="34" t="s">
        <v>278</v>
      </c>
      <c r="B27" s="59"/>
      <c r="C27" s="59"/>
      <c r="D27" s="59"/>
      <c r="E27" s="59"/>
      <c r="F27" s="59"/>
      <c r="G27" s="59"/>
      <c r="H27" s="60"/>
      <c r="I27" s="59"/>
      <c r="J27" s="59"/>
      <c r="K27" s="59"/>
      <c r="L27" s="59"/>
      <c r="M27" s="59"/>
      <c r="N27" s="59"/>
      <c r="O27" s="59"/>
      <c r="P27" s="59"/>
      <c r="Q27" s="60"/>
      <c r="R27" s="59"/>
      <c r="S27" s="59"/>
      <c r="T27" s="59"/>
      <c r="U27" s="59"/>
      <c r="V27" s="59"/>
      <c r="W27" s="59"/>
      <c r="X27" s="60"/>
      <c r="Y27" s="60"/>
      <c r="Z27" s="59"/>
      <c r="AA27" s="62" t="s">
        <v>257</v>
      </c>
      <c r="AB27" s="61"/>
      <c r="AC27" s="61"/>
      <c r="AD27" s="61"/>
      <c r="AE27" s="61"/>
      <c r="AF27" s="61"/>
      <c r="AG27" s="61"/>
      <c r="AH27" s="61"/>
      <c r="AI27" s="61"/>
    </row>
    <row r="28" spans="1:49" ht="24">
      <c r="A28" s="204" t="s">
        <v>241</v>
      </c>
      <c r="B28" s="156"/>
      <c r="C28" s="211" t="s">
        <v>242</v>
      </c>
      <c r="D28" s="211"/>
      <c r="E28" s="211"/>
      <c r="F28" s="211"/>
      <c r="G28" s="211"/>
      <c r="H28" s="63"/>
      <c r="I28" s="211" t="s">
        <v>258</v>
      </c>
      <c r="J28" s="211"/>
      <c r="K28" s="211"/>
      <c r="L28" s="211"/>
      <c r="M28" s="211"/>
      <c r="N28" s="65"/>
      <c r="O28" s="211" t="s">
        <v>279</v>
      </c>
      <c r="P28" s="211"/>
      <c r="Q28" s="211"/>
      <c r="R28" s="211"/>
      <c r="S28" s="211"/>
      <c r="T28" s="65"/>
      <c r="U28" s="211" t="s">
        <v>260</v>
      </c>
      <c r="V28" s="211"/>
      <c r="W28" s="211"/>
      <c r="X28" s="211"/>
      <c r="Y28" s="211"/>
      <c r="Z28" s="67"/>
      <c r="AA28" s="204" t="s">
        <v>241</v>
      </c>
      <c r="AB28" s="68"/>
      <c r="AC28" s="36" t="s">
        <v>261</v>
      </c>
      <c r="AD28" s="69"/>
      <c r="AE28" s="36" t="s">
        <v>262</v>
      </c>
      <c r="AF28" s="70"/>
      <c r="AG28" s="36" t="s">
        <v>263</v>
      </c>
      <c r="AH28" s="71"/>
      <c r="AI28" s="36" t="s">
        <v>264</v>
      </c>
    </row>
    <row r="29" spans="1:49">
      <c r="A29" s="210"/>
      <c r="B29" s="78"/>
      <c r="C29" s="36" t="s">
        <v>280</v>
      </c>
      <c r="D29" s="69"/>
      <c r="E29" s="69"/>
      <c r="F29" s="36" t="s">
        <v>243</v>
      </c>
      <c r="G29" s="204" t="s">
        <v>266</v>
      </c>
      <c r="H29" s="77"/>
      <c r="I29" s="36" t="s">
        <v>280</v>
      </c>
      <c r="J29" s="69"/>
      <c r="K29" s="69"/>
      <c r="L29" s="36" t="s">
        <v>243</v>
      </c>
      <c r="M29" s="204" t="s">
        <v>266</v>
      </c>
      <c r="N29" s="77"/>
      <c r="O29" s="36" t="s">
        <v>280</v>
      </c>
      <c r="P29" s="69"/>
      <c r="Q29" s="69"/>
      <c r="R29" s="36" t="s">
        <v>243</v>
      </c>
      <c r="S29" s="204" t="s">
        <v>266</v>
      </c>
      <c r="T29" s="77"/>
      <c r="U29" s="36" t="s">
        <v>280</v>
      </c>
      <c r="V29" s="69"/>
      <c r="W29" s="69"/>
      <c r="X29" s="36" t="s">
        <v>243</v>
      </c>
      <c r="Y29" s="204" t="s">
        <v>266</v>
      </c>
      <c r="Z29" s="76"/>
      <c r="AA29" s="210"/>
      <c r="AB29" s="77"/>
      <c r="AC29" s="69" t="s">
        <v>280</v>
      </c>
      <c r="AD29" s="77"/>
      <c r="AE29" s="69" t="s">
        <v>280</v>
      </c>
      <c r="AF29" s="77"/>
      <c r="AG29" s="69" t="s">
        <v>280</v>
      </c>
      <c r="AH29" s="77"/>
      <c r="AI29" s="69" t="s">
        <v>280</v>
      </c>
    </row>
    <row r="30" spans="1:49" ht="25.5">
      <c r="A30" s="205"/>
      <c r="B30" s="36"/>
      <c r="C30" s="157" t="s">
        <v>245</v>
      </c>
      <c r="D30" s="157"/>
      <c r="E30" s="78"/>
      <c r="F30" s="36" t="s">
        <v>245</v>
      </c>
      <c r="G30" s="205"/>
      <c r="H30" s="78"/>
      <c r="I30" s="36" t="s">
        <v>245</v>
      </c>
      <c r="J30" s="78"/>
      <c r="K30" s="78"/>
      <c r="L30" s="36" t="s">
        <v>245</v>
      </c>
      <c r="M30" s="205"/>
      <c r="N30" s="78"/>
      <c r="O30" s="36" t="s">
        <v>246</v>
      </c>
      <c r="P30" s="78"/>
      <c r="Q30" s="78"/>
      <c r="R30" s="36" t="s">
        <v>246</v>
      </c>
      <c r="S30" s="205"/>
      <c r="T30" s="78"/>
      <c r="U30" s="36" t="s">
        <v>247</v>
      </c>
      <c r="V30" s="78"/>
      <c r="W30" s="78"/>
      <c r="X30" s="36" t="s">
        <v>247</v>
      </c>
      <c r="Y30" s="205"/>
      <c r="Z30" s="76"/>
      <c r="AA30" s="205"/>
      <c r="AB30" s="78"/>
      <c r="AC30" s="78" t="s">
        <v>268</v>
      </c>
      <c r="AD30" s="78"/>
      <c r="AE30" s="78" t="s">
        <v>268</v>
      </c>
      <c r="AF30" s="78"/>
      <c r="AG30" s="78" t="s">
        <v>268</v>
      </c>
      <c r="AH30" s="78"/>
      <c r="AI30" s="78" t="s">
        <v>268</v>
      </c>
    </row>
    <row r="31" spans="1:49">
      <c r="A31" s="79" t="s">
        <v>248</v>
      </c>
      <c r="B31" s="80"/>
      <c r="C31" s="81">
        <v>305807.56613669859</v>
      </c>
      <c r="D31" s="81"/>
      <c r="E31" s="80"/>
      <c r="F31" s="83">
        <v>392647.01</v>
      </c>
      <c r="G31" s="158">
        <f>+F31/C31*100-100</f>
        <v>28.396761061328192</v>
      </c>
      <c r="H31" s="85"/>
      <c r="I31" s="83">
        <v>132218.94098400002</v>
      </c>
      <c r="J31" s="83"/>
      <c r="K31" s="80"/>
      <c r="L31" s="83">
        <v>128697.51999999999</v>
      </c>
      <c r="M31" s="80">
        <f>+L31/I31*100-100</f>
        <v>-2.6633256610534772</v>
      </c>
      <c r="N31" s="85"/>
      <c r="O31" s="81">
        <v>780997.12464417494</v>
      </c>
      <c r="P31" s="81"/>
      <c r="Q31" s="80"/>
      <c r="R31" s="81">
        <v>765354.5</v>
      </c>
      <c r="S31" s="80">
        <f>+R31/O31*100-100</f>
        <v>-2.0029042554160128</v>
      </c>
      <c r="T31" s="85"/>
      <c r="U31" s="102"/>
      <c r="V31" s="102"/>
      <c r="W31" s="103"/>
      <c r="X31" s="102"/>
      <c r="Y31" s="86"/>
      <c r="Z31" s="59"/>
      <c r="AA31" s="87" t="s">
        <v>248</v>
      </c>
      <c r="AB31" s="88"/>
      <c r="AC31" s="159">
        <v>0.62027562058728558</v>
      </c>
      <c r="AD31" s="160"/>
      <c r="AE31" s="98">
        <v>1.0280303745000299</v>
      </c>
      <c r="AF31" s="161"/>
      <c r="AG31" s="98">
        <v>1.7101081231037258</v>
      </c>
      <c r="AH31" s="162"/>
      <c r="AI31" s="103"/>
    </row>
    <row r="32" spans="1:49" ht="5.25" customHeight="1">
      <c r="A32" s="79"/>
      <c r="B32" s="80"/>
      <c r="C32" s="81"/>
      <c r="D32" s="81"/>
      <c r="E32" s="80"/>
      <c r="F32" s="83"/>
      <c r="G32" s="158"/>
      <c r="H32" s="85"/>
      <c r="I32" s="83"/>
      <c r="J32" s="83"/>
      <c r="K32" s="80"/>
      <c r="L32" s="83"/>
      <c r="M32" s="80"/>
      <c r="N32" s="85"/>
      <c r="O32" s="81"/>
      <c r="P32" s="81"/>
      <c r="Q32" s="80"/>
      <c r="R32" s="81"/>
      <c r="S32" s="80"/>
      <c r="T32" s="85"/>
      <c r="U32" s="86"/>
      <c r="V32" s="86"/>
      <c r="W32" s="86"/>
      <c r="X32" s="86"/>
      <c r="Y32" s="86"/>
      <c r="Z32" s="59"/>
      <c r="AA32" s="87"/>
      <c r="AB32" s="88"/>
      <c r="AC32" s="159"/>
      <c r="AD32" s="160"/>
      <c r="AE32" s="98"/>
      <c r="AF32" s="161"/>
      <c r="AG32" s="101"/>
      <c r="AH32" s="162"/>
      <c r="AI32" s="103"/>
    </row>
    <row r="33" spans="1:35">
      <c r="A33" s="79" t="s">
        <v>190</v>
      </c>
      <c r="B33" s="97"/>
      <c r="C33" s="81">
        <v>47262.55</v>
      </c>
      <c r="D33" s="81"/>
      <c r="E33" s="97"/>
      <c r="F33" s="99">
        <v>63311.5</v>
      </c>
      <c r="G33" s="158">
        <f>+F33/C33*100-100</f>
        <v>33.957012476051318</v>
      </c>
      <c r="H33" s="85"/>
      <c r="I33" s="99">
        <v>8680</v>
      </c>
      <c r="J33" s="99"/>
      <c r="K33" s="97"/>
      <c r="L33" s="99">
        <v>12465.6</v>
      </c>
      <c r="M33" s="80">
        <f>+L33/I33*100-100</f>
        <v>43.612903225806463</v>
      </c>
      <c r="N33" s="85"/>
      <c r="O33" s="81">
        <v>49252.239632073586</v>
      </c>
      <c r="P33" s="81"/>
      <c r="Q33" s="80"/>
      <c r="R33" s="81">
        <v>65518.35</v>
      </c>
      <c r="S33" s="80">
        <f>+R33/O33*100-100</f>
        <v>33.026133409238412</v>
      </c>
      <c r="T33" s="85"/>
      <c r="U33" s="102">
        <v>5.674221155768846</v>
      </c>
      <c r="V33" s="102"/>
      <c r="W33" s="103"/>
      <c r="X33" s="102">
        <v>5.2559323257604929</v>
      </c>
      <c r="Y33" s="80">
        <f>+X33/U33*100-100</f>
        <v>-7.3717399890747828</v>
      </c>
      <c r="Z33" s="104"/>
      <c r="AA33" s="87" t="s">
        <v>190</v>
      </c>
      <c r="AB33" s="105"/>
      <c r="AC33" s="163" t="s">
        <v>269</v>
      </c>
      <c r="AD33" s="160"/>
      <c r="AE33" s="98" t="s">
        <v>269</v>
      </c>
      <c r="AF33" s="161"/>
      <c r="AG33" s="98" t="s">
        <v>269</v>
      </c>
      <c r="AH33" s="162"/>
      <c r="AI33" s="98" t="s">
        <v>269</v>
      </c>
    </row>
    <row r="34" spans="1:35">
      <c r="A34" s="79" t="s">
        <v>192</v>
      </c>
      <c r="B34" s="97"/>
      <c r="C34" s="81">
        <v>112857.4</v>
      </c>
      <c r="D34" s="81"/>
      <c r="E34" s="97"/>
      <c r="F34" s="99">
        <v>139097</v>
      </c>
      <c r="G34" s="158">
        <f>+F34/C34*100-100</f>
        <v>23.250225505815308</v>
      </c>
      <c r="H34" s="85"/>
      <c r="I34" s="99">
        <v>13692.4</v>
      </c>
      <c r="J34" s="99"/>
      <c r="K34" s="97"/>
      <c r="L34" s="99">
        <v>13480.5</v>
      </c>
      <c r="M34" s="80">
        <f>+L34/I34*100-100</f>
        <v>-1.5475738365808667</v>
      </c>
      <c r="N34" s="85"/>
      <c r="O34" s="81">
        <v>79609.012956010614</v>
      </c>
      <c r="P34" s="81"/>
      <c r="Q34" s="80"/>
      <c r="R34" s="81">
        <v>81819.05</v>
      </c>
      <c r="S34" s="80">
        <f>+R34/O34*100-100</f>
        <v>2.7761141131225742</v>
      </c>
      <c r="T34" s="85"/>
      <c r="U34" s="102">
        <v>5.8141021994690938</v>
      </c>
      <c r="V34" s="102"/>
      <c r="W34" s="103"/>
      <c r="X34" s="102">
        <v>6.0694373354104076</v>
      </c>
      <c r="Y34" s="80">
        <f>+X34/U34*100-100</f>
        <v>4.3916520071599194</v>
      </c>
      <c r="Z34" s="104"/>
      <c r="AA34" s="87" t="s">
        <v>192</v>
      </c>
      <c r="AB34" s="105"/>
      <c r="AC34" s="163" t="s">
        <v>269</v>
      </c>
      <c r="AD34" s="160"/>
      <c r="AE34" s="98" t="s">
        <v>269</v>
      </c>
      <c r="AF34" s="161"/>
      <c r="AG34" s="98" t="s">
        <v>269</v>
      </c>
      <c r="AH34" s="162"/>
      <c r="AI34" s="98" t="s">
        <v>269</v>
      </c>
    </row>
    <row r="35" spans="1:35">
      <c r="A35" s="79" t="s">
        <v>191</v>
      </c>
      <c r="B35" s="97"/>
      <c r="C35" s="81">
        <v>54627.476417698599</v>
      </c>
      <c r="D35" s="81"/>
      <c r="E35" s="97"/>
      <c r="F35" s="99">
        <v>51820.38</v>
      </c>
      <c r="G35" s="158">
        <f>+F35/C35*100-100</f>
        <v>-5.1386163187086851</v>
      </c>
      <c r="H35" s="85"/>
      <c r="I35" s="99">
        <v>47929.261304</v>
      </c>
      <c r="J35" s="99"/>
      <c r="K35" s="97"/>
      <c r="L35" s="99">
        <v>42666.63</v>
      </c>
      <c r="M35" s="80">
        <f>+L35/I35*100-100</f>
        <v>-10.979996688496428</v>
      </c>
      <c r="N35" s="85"/>
      <c r="O35" s="81">
        <v>317977.97790513665</v>
      </c>
      <c r="P35" s="81"/>
      <c r="Q35" s="80"/>
      <c r="R35" s="81">
        <v>293931.48</v>
      </c>
      <c r="S35" s="80">
        <f>+R35/O35*100-100</f>
        <v>-7.5623154985627821</v>
      </c>
      <c r="T35" s="85"/>
      <c r="U35" s="102">
        <v>6.6343183527971332</v>
      </c>
      <c r="V35" s="102"/>
      <c r="W35" s="103"/>
      <c r="X35" s="102">
        <v>6.8890249827558447</v>
      </c>
      <c r="Y35" s="80">
        <f>+X35/U35*100-100</f>
        <v>3.8392283338547202</v>
      </c>
      <c r="Z35" s="104"/>
      <c r="AA35" s="87" t="s">
        <v>191</v>
      </c>
      <c r="AB35" s="105"/>
      <c r="AC35" s="159">
        <v>1.744296961745712</v>
      </c>
      <c r="AD35" s="160"/>
      <c r="AE35" s="101">
        <v>1.315190553732712</v>
      </c>
      <c r="AF35" s="161"/>
      <c r="AG35" s="98">
        <v>1.1289653601193419</v>
      </c>
      <c r="AH35" s="162"/>
      <c r="AI35" s="98">
        <v>1.1289653601193419</v>
      </c>
    </row>
    <row r="36" spans="1:35">
      <c r="A36" s="79" t="s">
        <v>189</v>
      </c>
      <c r="B36" s="80"/>
      <c r="C36" s="81">
        <v>15153.781875000001</v>
      </c>
      <c r="D36" s="81"/>
      <c r="E36" s="97"/>
      <c r="F36" s="99">
        <v>18628.400000000001</v>
      </c>
      <c r="G36" s="158">
        <f>+F36/C36*100-100</f>
        <v>22.929049353232827</v>
      </c>
      <c r="H36" s="85"/>
      <c r="I36" s="83">
        <v>14401.786622000001</v>
      </c>
      <c r="J36" s="83"/>
      <c r="K36" s="80"/>
      <c r="L36" s="83">
        <v>14691.41</v>
      </c>
      <c r="M36" s="80">
        <f>+L36/I36*100-100</f>
        <v>2.0110239486368613</v>
      </c>
      <c r="N36" s="85"/>
      <c r="O36" s="81">
        <v>97600.436287576638</v>
      </c>
      <c r="P36" s="81"/>
      <c r="Q36" s="80"/>
      <c r="R36" s="81">
        <v>105879.43</v>
      </c>
      <c r="S36" s="80">
        <f>+R36/O36*100-100</f>
        <v>8.4825376067270355</v>
      </c>
      <c r="T36" s="85"/>
      <c r="U36" s="102">
        <v>6.7769672506106531</v>
      </c>
      <c r="V36" s="102"/>
      <c r="W36" s="103"/>
      <c r="X36" s="102">
        <v>7.2068936882164474</v>
      </c>
      <c r="Y36" s="80">
        <f>+X36/U36*100-100</f>
        <v>6.3439355940085846</v>
      </c>
      <c r="Z36" s="104"/>
      <c r="AA36" s="87" t="s">
        <v>189</v>
      </c>
      <c r="AB36" s="88"/>
      <c r="AC36" s="159">
        <v>2.2865980096844463</v>
      </c>
      <c r="AD36" s="160"/>
      <c r="AE36" s="101">
        <v>3.3540776543113124</v>
      </c>
      <c r="AF36" s="161"/>
      <c r="AG36" s="98">
        <v>1.2551294682590703</v>
      </c>
      <c r="AH36" s="162"/>
      <c r="AI36" s="98">
        <v>1.2551294682590703</v>
      </c>
    </row>
    <row r="37" spans="1:35">
      <c r="A37" s="107" t="s">
        <v>270</v>
      </c>
      <c r="B37" s="108"/>
      <c r="C37" s="109">
        <v>75906.357843999998</v>
      </c>
      <c r="D37" s="109"/>
      <c r="E37" s="111"/>
      <c r="F37" s="112">
        <v>119789.73</v>
      </c>
      <c r="G37" s="164">
        <f>+F37/C37*100-100</f>
        <v>57.81251189286084</v>
      </c>
      <c r="H37" s="114"/>
      <c r="I37" s="115">
        <v>47515.493058</v>
      </c>
      <c r="J37" s="115"/>
      <c r="K37" s="108"/>
      <c r="L37" s="115">
        <v>45393.38</v>
      </c>
      <c r="M37" s="108">
        <f>+L37/I37*100-100</f>
        <v>-4.4661497154404657</v>
      </c>
      <c r="N37" s="114"/>
      <c r="O37" s="109">
        <v>236557.45786337738</v>
      </c>
      <c r="P37" s="109"/>
      <c r="Q37" s="108"/>
      <c r="R37" s="109">
        <v>218206.19</v>
      </c>
      <c r="S37" s="108">
        <f>+R37/O37*100-100</f>
        <v>-7.7576365713128581</v>
      </c>
      <c r="T37" s="114"/>
      <c r="U37" s="117">
        <v>4.9785331612706294</v>
      </c>
      <c r="V37" s="117"/>
      <c r="W37" s="119"/>
      <c r="X37" s="117">
        <v>4.8070046777746009</v>
      </c>
      <c r="Y37" s="108">
        <f>+X37/U37*100-100</f>
        <v>-3.4453618754695725</v>
      </c>
      <c r="Z37" s="104"/>
      <c r="AA37" s="120" t="s">
        <v>270</v>
      </c>
      <c r="AB37" s="121"/>
      <c r="AC37" s="165">
        <v>2.111981497055301</v>
      </c>
      <c r="AD37" s="166"/>
      <c r="AE37" s="110">
        <v>2.1067984662477683</v>
      </c>
      <c r="AF37" s="167"/>
      <c r="AG37" s="118">
        <v>2.2608333945358154</v>
      </c>
      <c r="AH37" s="168"/>
      <c r="AI37" s="118">
        <v>2.2608333945358154</v>
      </c>
    </row>
    <row r="38" spans="1:35" s="149" customFormat="1">
      <c r="A38" s="37" t="s">
        <v>249</v>
      </c>
      <c r="B38" s="127"/>
      <c r="C38" s="128"/>
      <c r="D38" s="128"/>
      <c r="E38" s="128"/>
      <c r="F38" s="128"/>
      <c r="G38" s="128"/>
      <c r="H38" s="131"/>
      <c r="I38" s="128"/>
      <c r="J38" s="128"/>
      <c r="K38" s="128"/>
      <c r="L38" s="129"/>
      <c r="M38" s="127"/>
      <c r="N38" s="127"/>
      <c r="O38" s="130"/>
      <c r="P38" s="130"/>
      <c r="Q38" s="131"/>
      <c r="R38" s="127"/>
      <c r="S38" s="127"/>
      <c r="T38" s="127"/>
      <c r="U38" s="127"/>
      <c r="V38" s="127"/>
      <c r="W38" s="127"/>
      <c r="X38" s="131"/>
      <c r="Y38" s="131"/>
      <c r="Z38" s="127"/>
      <c r="AA38" s="169"/>
      <c r="AB38" s="169"/>
      <c r="AC38" s="169"/>
      <c r="AD38" s="169"/>
      <c r="AE38" s="169"/>
      <c r="AF38" s="144"/>
      <c r="AG38" s="170"/>
      <c r="AH38" s="170"/>
      <c r="AI38" s="170"/>
    </row>
    <row r="39" spans="1:35" s="149" customFormat="1">
      <c r="A39" s="38" t="s">
        <v>250</v>
      </c>
      <c r="B39" s="127"/>
      <c r="C39" s="128"/>
      <c r="D39" s="128"/>
      <c r="E39" s="128"/>
      <c r="F39" s="128"/>
      <c r="G39" s="128"/>
      <c r="H39" s="131"/>
      <c r="I39" s="128"/>
      <c r="J39" s="128"/>
      <c r="K39" s="128"/>
      <c r="L39" s="129"/>
      <c r="M39" s="127"/>
      <c r="N39" s="127"/>
      <c r="O39" s="130"/>
      <c r="P39" s="130"/>
      <c r="Q39" s="131"/>
      <c r="R39" s="127"/>
      <c r="S39" s="127"/>
      <c r="T39" s="127"/>
      <c r="U39" s="127"/>
      <c r="V39" s="127"/>
      <c r="W39" s="127"/>
      <c r="X39" s="131"/>
      <c r="Y39" s="131"/>
      <c r="Z39" s="127"/>
      <c r="AA39" s="169"/>
      <c r="AB39" s="169"/>
      <c r="AC39" s="169"/>
      <c r="AD39" s="169"/>
      <c r="AE39" s="169"/>
      <c r="AF39" s="144"/>
      <c r="AG39" s="170"/>
      <c r="AH39" s="170"/>
      <c r="AI39" s="170"/>
    </row>
    <row r="40" spans="1:35" s="149" customFormat="1">
      <c r="A40" s="40" t="s">
        <v>271</v>
      </c>
      <c r="B40" s="127"/>
      <c r="C40" s="127"/>
      <c r="D40" s="127"/>
      <c r="E40" s="127"/>
      <c r="F40" s="127"/>
      <c r="G40" s="131"/>
      <c r="H40" s="127"/>
      <c r="I40" s="171"/>
      <c r="J40" s="140"/>
      <c r="K40" s="141"/>
      <c r="L40" s="141"/>
      <c r="M40" s="142"/>
      <c r="N40" s="143"/>
      <c r="O40" s="141"/>
      <c r="P40" s="127"/>
      <c r="Q40" s="127"/>
      <c r="R40" s="127"/>
      <c r="S40" s="131"/>
      <c r="T40" s="131"/>
      <c r="U40" s="127"/>
      <c r="V40" s="127"/>
      <c r="W40" s="127"/>
      <c r="X40" s="127"/>
      <c r="Y40" s="127"/>
      <c r="Z40" s="131"/>
      <c r="AA40" s="127"/>
      <c r="AB40" s="127"/>
    </row>
    <row r="41" spans="1:35" s="149" customFormat="1">
      <c r="A41" s="40" t="s">
        <v>272</v>
      </c>
      <c r="B41" s="127"/>
      <c r="C41" s="127"/>
      <c r="D41" s="127"/>
      <c r="E41" s="127"/>
      <c r="F41" s="127"/>
      <c r="G41" s="127"/>
      <c r="H41" s="127"/>
      <c r="I41" s="140"/>
      <c r="J41" s="141"/>
      <c r="K41" s="141"/>
      <c r="L41" s="142"/>
      <c r="M41" s="143"/>
      <c r="N41" s="141"/>
      <c r="O41" s="127"/>
      <c r="P41" s="127"/>
      <c r="Q41" s="127"/>
      <c r="R41" s="127"/>
      <c r="S41" s="131"/>
      <c r="T41" s="131"/>
      <c r="U41" s="127"/>
      <c r="V41" s="127"/>
      <c r="W41" s="127"/>
      <c r="X41" s="127"/>
      <c r="Y41" s="127"/>
      <c r="Z41" s="131"/>
      <c r="AA41" s="127"/>
      <c r="AB41" s="145"/>
    </row>
    <row r="42" spans="1:35" s="149" customFormat="1">
      <c r="A42" s="40" t="s">
        <v>273</v>
      </c>
      <c r="B42" s="40"/>
      <c r="C42" s="146"/>
      <c r="D42" s="40"/>
      <c r="E42" s="40"/>
      <c r="F42" s="40"/>
      <c r="G42" s="147"/>
      <c r="H42" s="40"/>
      <c r="I42" s="40"/>
      <c r="J42" s="40"/>
      <c r="K42" s="40"/>
      <c r="L42" s="40"/>
      <c r="M42" s="40"/>
      <c r="N42" s="147"/>
      <c r="O42" s="40"/>
      <c r="P42" s="40"/>
      <c r="Q42" s="40"/>
      <c r="R42" s="40"/>
      <c r="S42" s="147"/>
      <c r="T42" s="147"/>
      <c r="U42" s="40"/>
      <c r="V42" s="148"/>
      <c r="W42" s="40"/>
      <c r="X42" s="147"/>
      <c r="Y42" s="147"/>
      <c r="Z42" s="147"/>
      <c r="AA42" s="40"/>
      <c r="AB42" s="40"/>
    </row>
    <row r="43" spans="1:35" s="149" customFormat="1">
      <c r="A43" s="208" t="s">
        <v>274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</row>
    <row r="44" spans="1:35" s="149" customFormat="1" hidden="1">
      <c r="A44" s="207" t="s">
        <v>281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</row>
    <row r="45" spans="1:35" s="149" customFormat="1">
      <c r="A45" s="39" t="s">
        <v>282</v>
      </c>
      <c r="X45" s="153"/>
    </row>
    <row r="46" spans="1:35">
      <c r="A46" s="40" t="s">
        <v>251</v>
      </c>
    </row>
    <row r="48" spans="1:35">
      <c r="C48" s="172"/>
      <c r="I48" s="172"/>
      <c r="O48" s="172"/>
    </row>
    <row r="49" spans="3:15">
      <c r="C49" s="172"/>
      <c r="F49" s="172"/>
      <c r="I49" s="172"/>
      <c r="O49" s="172"/>
    </row>
    <row r="50" spans="3:15">
      <c r="C50" s="172"/>
      <c r="I50" s="172"/>
      <c r="O50" s="172"/>
    </row>
    <row r="51" spans="3:15">
      <c r="C51" s="172"/>
      <c r="I51" s="172"/>
      <c r="O51" s="172"/>
    </row>
    <row r="52" spans="3:15">
      <c r="C52" s="172"/>
      <c r="I52" s="172"/>
      <c r="O52" s="172"/>
    </row>
  </sheetData>
  <mergeCells count="26">
    <mergeCell ref="G29:G30"/>
    <mergeCell ref="M29:M30"/>
    <mergeCell ref="S29:S30"/>
    <mergeCell ref="Y29:Y30"/>
    <mergeCell ref="A43:AB43"/>
    <mergeCell ref="A44:AB44"/>
    <mergeCell ref="U6:V6"/>
    <mergeCell ref="Y6:Y7"/>
    <mergeCell ref="A20:AB20"/>
    <mergeCell ref="A21:AB21"/>
    <mergeCell ref="A28:A30"/>
    <mergeCell ref="C28:G28"/>
    <mergeCell ref="I28:M28"/>
    <mergeCell ref="O28:S28"/>
    <mergeCell ref="U28:Y28"/>
    <mergeCell ref="AA28:AA30"/>
    <mergeCell ref="A5:A7"/>
    <mergeCell ref="B5:G5"/>
    <mergeCell ref="O5:S5"/>
    <mergeCell ref="AA5:AA7"/>
    <mergeCell ref="C6:D6"/>
    <mergeCell ref="G6:G7"/>
    <mergeCell ref="I6:J6"/>
    <mergeCell ref="M6:M7"/>
    <mergeCell ref="O6:P6"/>
    <mergeCell ref="S6:S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4CFAA2-A20D-4EC4-8EB7-810A1C0553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500B0B-7387-4A9C-AC45-181AC8FB34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B82AB1-A1AD-4666-AFF8-CD72E4BC6DC7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Precios</vt:lpstr>
      <vt:lpstr>Área Sembrada</vt:lpstr>
      <vt:lpstr>Producción </vt:lpstr>
      <vt:lpstr>Área Cosechada</vt:lpstr>
      <vt:lpstr>Rendimientos</vt:lpstr>
      <vt:lpstr>DANE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juan.arciniegas</dc:creator>
  <cp:lastModifiedBy>Martha Liliana Florez Peñaranda</cp:lastModifiedBy>
  <dcterms:created xsi:type="dcterms:W3CDTF">2012-09-27T19:50:42Z</dcterms:created>
  <dcterms:modified xsi:type="dcterms:W3CDTF">2018-08-30T13:32:23Z</dcterms:modified>
</cp:coreProperties>
</file>